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_Server-Sync\Sync\BERECHNUNGSPROGRAMME\neue Tools\"/>
    </mc:Choice>
  </mc:AlternateContent>
  <workbookProtection workbookAlgorithmName="SHA-512" workbookHashValue="GKhDg0WJ84sRgBS++HUAWTIKLAS3mrOfANQQ7xRLKiGPSwoOt5hyzcQIjh7SEgdf/J1y+WeJLJSZ77lkUR7wHQ==" workbookSaltValue="Q1f4W6E0Lb/sM8ShXW4QQg==" workbookSpinCount="100000" lockStructure="1"/>
  <bookViews>
    <workbookView xWindow="0" yWindow="0" windowWidth="23040" windowHeight="9396"/>
  </bookViews>
  <sheets>
    <sheet name="Micro Canal Heizen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6" l="1"/>
  <c r="L20" i="6"/>
  <c r="L18" i="6"/>
  <c r="L16" i="6"/>
  <c r="J24" i="6" l="1"/>
  <c r="K24" i="6" s="1"/>
  <c r="L24" i="6" s="1"/>
  <c r="J22" i="6"/>
  <c r="J20" i="6"/>
  <c r="J18" i="6"/>
  <c r="J16" i="6"/>
  <c r="K16" i="6" s="1"/>
  <c r="N24" i="6"/>
  <c r="N16" i="6"/>
  <c r="N22" i="6" l="1"/>
  <c r="N20" i="6"/>
  <c r="K20" i="6"/>
  <c r="N18" i="6"/>
  <c r="J14" i="6"/>
  <c r="K18" i="6" l="1"/>
  <c r="K22" i="6"/>
</calcChain>
</file>

<file path=xl/sharedStrings.xml><?xml version="1.0" encoding="utf-8"?>
<sst xmlns="http://schemas.openxmlformats.org/spreadsheetml/2006/main" count="21" uniqueCount="21">
  <si>
    <t>Vorlauftemp. [°C]</t>
  </si>
  <si>
    <t>Raumtemp. [°C]</t>
  </si>
  <si>
    <t>Schalldruckpegel* [dB(A)]</t>
  </si>
  <si>
    <t>Schallleistungs-pegel [dB(A)]</t>
  </si>
  <si>
    <t>Luftvolumenstrom [m³/h]</t>
  </si>
  <si>
    <t>Heizmittelstrom [l/h]</t>
  </si>
  <si>
    <t>Heizen:</t>
  </si>
  <si>
    <t>zug. Wassers. Druckverlust [kPa]</t>
  </si>
  <si>
    <t>Rücklauftemp. [°C]</t>
  </si>
  <si>
    <t>Eingabefelder</t>
  </si>
  <si>
    <t>Temperaturen</t>
  </si>
  <si>
    <t>Auslegungsrandbedingungen</t>
  </si>
  <si>
    <t>*Messhöhe 1m, im Abstand von 2m (8dB(A) Dämpfung)</t>
  </si>
  <si>
    <t>Leistungsaufnahme [W]</t>
  </si>
  <si>
    <t>2-Leiter</t>
  </si>
  <si>
    <t>System:</t>
  </si>
  <si>
    <t>Micro Canal Höhe 006 Breite 14  Länge 060 (Typ 1) 6,7kg</t>
  </si>
  <si>
    <t>Micro Canal Höhe 006 Breite 14  Länge 095 (Typ 2) 10,0kg</t>
  </si>
  <si>
    <t>Micro Canal Höhe 006 Breite 14  Länge 130 (Typ 3) 13,5kg</t>
  </si>
  <si>
    <t>Micro Canal Höhe 006 Breite 14  Länge 165 (Typ 4) 17,0kg</t>
  </si>
  <si>
    <t>Micro Canal Höhe 006 Breite 14  Länge 200 (Typ 5) 20,4kg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</si>
</sst>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scheme val="minor"/>
    </font>
    <font>
      <i/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6"/>
      </right>
      <top style="thin">
        <color theme="0" tint="-0.14999847407452621"/>
      </top>
      <bottom style="thin">
        <color theme="6"/>
      </bottom>
      <diagonal/>
    </border>
    <border>
      <left/>
      <right/>
      <top style="thin">
        <color theme="0" tint="-0.14999847407452621"/>
      </top>
      <bottom style="thin">
        <color theme="6"/>
      </bottom>
      <diagonal/>
    </border>
    <border>
      <left style="thin">
        <color theme="6"/>
      </left>
      <right/>
      <top style="thin">
        <color theme="0" tint="-0.14999847407452621"/>
      </top>
      <bottom style="thin">
        <color theme="6"/>
      </bottom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0" fillId="3" borderId="0" xfId="0" applyFill="1" applyBorder="1"/>
    <xf numFmtId="0" fontId="0" fillId="4" borderId="1" xfId="0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7" fillId="2" borderId="0" xfId="0" applyFont="1" applyFill="1" applyBorder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1" fillId="3" borderId="5" xfId="0" applyFont="1" applyFill="1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0" fillId="2" borderId="0" xfId="0" applyFill="1" applyProtection="1"/>
    <xf numFmtId="0" fontId="1" fillId="3" borderId="7" xfId="0" applyFont="1" applyFill="1" applyBorder="1" applyAlignment="1" applyProtection="1">
      <alignment horizontal="left"/>
    </xf>
    <xf numFmtId="0" fontId="0" fillId="3" borderId="7" xfId="0" applyFill="1" applyBorder="1" applyProtection="1"/>
    <xf numFmtId="0" fontId="0" fillId="3" borderId="8" xfId="0" applyFill="1" applyBorder="1" applyProtection="1"/>
    <xf numFmtId="0" fontId="0" fillId="2" borderId="7" xfId="0" applyFill="1" applyBorder="1" applyProtection="1"/>
    <xf numFmtId="0" fontId="1" fillId="3" borderId="2" xfId="0" applyFont="1" applyFill="1" applyBorder="1" applyAlignment="1" applyProtection="1">
      <alignment horizontal="center" vertical="center" textRotation="90" wrapText="1"/>
    </xf>
    <xf numFmtId="0" fontId="1" fillId="3" borderId="0" xfId="0" applyFont="1" applyFill="1" applyBorder="1" applyAlignment="1" applyProtection="1">
      <alignment horizontal="center" vertical="center" textRotation="90" wrapText="1"/>
    </xf>
    <xf numFmtId="0" fontId="1" fillId="3" borderId="4" xfId="0" applyFont="1" applyFill="1" applyBorder="1" applyAlignment="1" applyProtection="1">
      <alignment horizontal="center" vertical="center" textRotation="90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2" fontId="0" fillId="2" borderId="0" xfId="0" applyNumberFormat="1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Protection="1"/>
    <xf numFmtId="0" fontId="0" fillId="3" borderId="5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center" vertical="center" textRotation="90" wrapText="1"/>
    </xf>
    <xf numFmtId="0" fontId="1" fillId="3" borderId="13" xfId="0" applyFont="1" applyFill="1" applyBorder="1" applyAlignment="1" applyProtection="1">
      <alignment horizontal="center" vertical="center" textRotation="90" wrapText="1"/>
    </xf>
    <xf numFmtId="0" fontId="0" fillId="2" borderId="3" xfId="0" applyFont="1" applyFill="1" applyBorder="1" applyAlignment="1" applyProtection="1">
      <alignment horizontal="center" vertical="center"/>
    </xf>
    <xf numFmtId="2" fontId="0" fillId="2" borderId="3" xfId="0" applyNumberFormat="1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1" fontId="0" fillId="2" borderId="3" xfId="0" applyNumberFormat="1" applyFill="1" applyBorder="1" applyAlignment="1" applyProtection="1">
      <alignment horizontal="center" vertical="center"/>
    </xf>
    <xf numFmtId="1" fontId="0" fillId="2" borderId="0" xfId="0" applyNumberFormat="1" applyFont="1" applyFill="1" applyBorder="1" applyAlignment="1" applyProtection="1">
      <alignment horizontal="center" vertical="center"/>
    </xf>
    <xf numFmtId="1" fontId="0" fillId="2" borderId="3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0" fillId="2" borderId="17" xfId="0" applyFont="1" applyFill="1" applyBorder="1" applyAlignment="1" applyProtection="1">
      <alignment horizontal="center" vertical="center"/>
    </xf>
    <xf numFmtId="1" fontId="0" fillId="2" borderId="18" xfId="0" applyNumberFormat="1" applyFont="1" applyFill="1" applyBorder="1" applyAlignment="1" applyProtection="1">
      <alignment horizontal="center" vertical="center"/>
    </xf>
    <xf numFmtId="2" fontId="0" fillId="2" borderId="17" xfId="0" applyNumberFormat="1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0" fontId="1" fillId="3" borderId="16" xfId="0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2" fontId="0" fillId="2" borderId="9" xfId="0" applyNumberFormat="1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</cellXfs>
  <cellStyles count="2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J1:V45"/>
  <sheetViews>
    <sheetView tabSelected="1" topLeftCell="J1" zoomScaleNormal="100" workbookViewId="0">
      <selection activeCell="M8" sqref="M8"/>
    </sheetView>
  </sheetViews>
  <sheetFormatPr baseColWidth="10" defaultColWidth="0" defaultRowHeight="14.4" zeroHeight="1" x14ac:dyDescent="0.3"/>
  <cols>
    <col min="1" max="9" width="11.44140625" style="11" hidden="1" customWidth="1"/>
    <col min="10" max="10" width="7" style="11" customWidth="1"/>
    <col min="11" max="11" width="6.77734375" style="11" customWidth="1"/>
    <col min="12" max="15" width="7" style="11" customWidth="1"/>
    <col min="16" max="16" width="7.21875" style="11" customWidth="1"/>
    <col min="17" max="17" width="7" style="11" customWidth="1"/>
    <col min="18" max="20" width="0" style="11" hidden="1" customWidth="1"/>
    <col min="21" max="22" width="0" style="11" hidden="1"/>
    <col min="23" max="16384" width="11.44140625" style="11" hidden="1"/>
  </cols>
  <sheetData>
    <row r="1" spans="10:17" s="4" customFormat="1" x14ac:dyDescent="0.3"/>
    <row r="2" spans="10:17" s="4" customFormat="1" x14ac:dyDescent="0.3">
      <c r="J2" s="3" t="s">
        <v>9</v>
      </c>
      <c r="K2" s="3"/>
    </row>
    <row r="3" spans="10:17" s="4" customFormat="1" x14ac:dyDescent="0.3"/>
    <row r="4" spans="10:17" s="4" customFormat="1" x14ac:dyDescent="0.3">
      <c r="J4" s="5" t="s">
        <v>11</v>
      </c>
    </row>
    <row r="5" spans="10:17" s="4" customFormat="1" ht="6" customHeight="1" x14ac:dyDescent="0.3">
      <c r="J5" s="6"/>
      <c r="K5" s="6"/>
      <c r="L5" s="6"/>
      <c r="M5" s="6"/>
      <c r="N5" s="6"/>
      <c r="O5" s="6"/>
      <c r="P5" s="7"/>
    </row>
    <row r="6" spans="10:17" x14ac:dyDescent="0.3">
      <c r="J6" s="8" t="s">
        <v>10</v>
      </c>
      <c r="K6" s="9"/>
      <c r="L6" s="9"/>
      <c r="M6" s="9"/>
      <c r="N6" s="9"/>
      <c r="O6" s="9"/>
      <c r="P6" s="10"/>
      <c r="Q6" s="4"/>
    </row>
    <row r="7" spans="10:17" x14ac:dyDescent="0.3">
      <c r="J7" s="8" t="s">
        <v>6</v>
      </c>
      <c r="K7" s="9"/>
      <c r="L7" s="9"/>
      <c r="M7" s="9"/>
      <c r="N7" s="9"/>
      <c r="O7" s="9"/>
      <c r="P7" s="10"/>
      <c r="Q7" s="4"/>
    </row>
    <row r="8" spans="10:17" x14ac:dyDescent="0.3">
      <c r="J8" s="30" t="s">
        <v>0</v>
      </c>
      <c r="K8" s="31"/>
      <c r="L8" s="31"/>
      <c r="M8" s="2">
        <v>75</v>
      </c>
      <c r="N8" s="9"/>
      <c r="O8" s="9"/>
      <c r="P8" s="10"/>
      <c r="Q8" s="4"/>
    </row>
    <row r="9" spans="10:17" x14ac:dyDescent="0.3">
      <c r="J9" s="30" t="s">
        <v>8</v>
      </c>
      <c r="K9" s="31"/>
      <c r="L9" s="31"/>
      <c r="M9" s="2">
        <v>65</v>
      </c>
      <c r="N9" s="9"/>
      <c r="O9" s="9"/>
      <c r="P9" s="10"/>
      <c r="Q9" s="4"/>
    </row>
    <row r="10" spans="10:17" x14ac:dyDescent="0.3">
      <c r="J10" s="30" t="s">
        <v>1</v>
      </c>
      <c r="K10" s="31"/>
      <c r="L10" s="31"/>
      <c r="M10" s="2">
        <v>20</v>
      </c>
      <c r="N10" s="9"/>
      <c r="O10" s="1" t="s">
        <v>15</v>
      </c>
      <c r="P10" s="10" t="s">
        <v>14</v>
      </c>
      <c r="Q10" s="4"/>
    </row>
    <row r="11" spans="10:17" ht="13.95" customHeight="1" x14ac:dyDescent="0.3">
      <c r="J11" s="32"/>
      <c r="K11" s="33"/>
      <c r="L11" s="33"/>
      <c r="M11" s="33"/>
      <c r="N11" s="9"/>
      <c r="O11" s="1"/>
      <c r="P11" s="10"/>
      <c r="Q11" s="4"/>
    </row>
    <row r="12" spans="10:17" ht="6" customHeight="1" x14ac:dyDescent="0.3">
      <c r="J12" s="12"/>
      <c r="K12" s="12"/>
      <c r="L12" s="13"/>
      <c r="M12" s="13"/>
      <c r="N12" s="13"/>
      <c r="O12" s="13"/>
      <c r="P12" s="14"/>
      <c r="Q12" s="4"/>
    </row>
    <row r="13" spans="10:17" x14ac:dyDescent="0.3">
      <c r="J13" s="15"/>
      <c r="K13" s="15"/>
      <c r="L13" s="15"/>
      <c r="M13" s="15"/>
      <c r="N13" s="15"/>
      <c r="O13" s="15"/>
      <c r="P13" s="15"/>
      <c r="Q13" s="4"/>
    </row>
    <row r="14" spans="10:17" s="19" customFormat="1" ht="91.05" customHeight="1" x14ac:dyDescent="0.3">
      <c r="J14" s="16" t="str">
        <f>CONCATENATE("Wärmeleistung ",M8,"/",M9,"/",M10," [W]")</f>
        <v>Wärmeleistung 75/65/20 [W]</v>
      </c>
      <c r="K14" s="34" t="s">
        <v>5</v>
      </c>
      <c r="L14" s="42" t="s">
        <v>7</v>
      </c>
      <c r="M14" s="16" t="s">
        <v>2</v>
      </c>
      <c r="N14" s="17" t="s">
        <v>3</v>
      </c>
      <c r="O14" s="35" t="s">
        <v>13</v>
      </c>
      <c r="P14" s="18" t="s">
        <v>4</v>
      </c>
    </row>
    <row r="15" spans="10:17" ht="18" customHeight="1" x14ac:dyDescent="0.3">
      <c r="J15" s="50" t="s">
        <v>16</v>
      </c>
      <c r="K15" s="51"/>
      <c r="L15" s="51"/>
      <c r="M15" s="51"/>
      <c r="N15" s="51"/>
      <c r="O15" s="51"/>
      <c r="P15" s="52"/>
    </row>
    <row r="16" spans="10:17" x14ac:dyDescent="0.3">
      <c r="J16" s="23">
        <f>390*(($M$8+$M$9)/2-$M$10)/50</f>
        <v>390</v>
      </c>
      <c r="K16" s="39">
        <f>J16/(($M$8-$M$9)*1.163)</f>
        <v>33.53396388650043</v>
      </c>
      <c r="L16" s="21">
        <f>1.57030560169639E-06*K16^2.38439829339857</f>
        <v>6.8131469119366147E-3</v>
      </c>
      <c r="M16" s="24">
        <v>18</v>
      </c>
      <c r="N16" s="22">
        <f>M16+8</f>
        <v>26</v>
      </c>
      <c r="O16" s="20">
        <v>1.6</v>
      </c>
      <c r="P16" s="22">
        <v>29.3</v>
      </c>
    </row>
    <row r="17" spans="10:17" ht="16.95" customHeight="1" x14ac:dyDescent="0.3">
      <c r="J17" s="50" t="s">
        <v>17</v>
      </c>
      <c r="K17" s="51"/>
      <c r="L17" s="51"/>
      <c r="M17" s="51"/>
      <c r="N17" s="51"/>
      <c r="O17" s="51"/>
      <c r="P17" s="52"/>
    </row>
    <row r="18" spans="10:17" x14ac:dyDescent="0.3">
      <c r="J18" s="53">
        <f>780*(($M$8+$M$9)/2-$M$10)/50</f>
        <v>780</v>
      </c>
      <c r="K18" s="41">
        <f>J18/(($M$8-$M$9)*1.163)</f>
        <v>67.067927773000861</v>
      </c>
      <c r="L18" s="37">
        <f>0.000119363545679713*K18^1.788170401395</f>
        <v>0.22028837097495571</v>
      </c>
      <c r="M18" s="54">
        <v>21</v>
      </c>
      <c r="N18" s="38">
        <f>M18+8</f>
        <v>29</v>
      </c>
      <c r="O18" s="36">
        <v>1.9</v>
      </c>
      <c r="P18" s="38">
        <v>58.5</v>
      </c>
    </row>
    <row r="19" spans="10:17" ht="18" customHeight="1" x14ac:dyDescent="0.3">
      <c r="J19" s="50" t="s">
        <v>18</v>
      </c>
      <c r="K19" s="51"/>
      <c r="L19" s="51"/>
      <c r="M19" s="51"/>
      <c r="N19" s="51"/>
      <c r="O19" s="51"/>
      <c r="P19" s="52"/>
    </row>
    <row r="20" spans="10:17" x14ac:dyDescent="0.3">
      <c r="J20" s="23">
        <f>1170*(($M$8+$M$9)/2-$M$10)/50</f>
        <v>1170</v>
      </c>
      <c r="K20" s="40">
        <f>J20/(($M$8-$M$9)*1.163)</f>
        <v>100.60189165950128</v>
      </c>
      <c r="L20" s="56">
        <f>0.000187774190685141*K20^1.76703720790249</f>
        <v>0.64910577556721838</v>
      </c>
      <c r="M20" s="24">
        <v>22.8</v>
      </c>
      <c r="N20" s="38">
        <f>M20+8</f>
        <v>30.8</v>
      </c>
      <c r="O20" s="25">
        <v>2.2000000000000002</v>
      </c>
      <c r="P20" s="27">
        <v>88</v>
      </c>
    </row>
    <row r="21" spans="10:17" ht="16.95" customHeight="1" x14ac:dyDescent="0.3">
      <c r="J21" s="50" t="s">
        <v>19</v>
      </c>
      <c r="K21" s="51"/>
      <c r="L21" s="51"/>
      <c r="M21" s="51"/>
      <c r="N21" s="51"/>
      <c r="O21" s="51"/>
      <c r="P21" s="52"/>
    </row>
    <row r="22" spans="10:17" x14ac:dyDescent="0.3">
      <c r="J22" s="23">
        <f>1560*(($M$8+$M$9)/2-$M$10)/50</f>
        <v>1560</v>
      </c>
      <c r="K22" s="41">
        <f>J22/(($M$8-$M$9)*1.163)</f>
        <v>134.13585554600172</v>
      </c>
      <c r="L22" s="26">
        <f>0.000249724499080239*K22^1.74323493947258</f>
        <v>1.2772376942292565</v>
      </c>
      <c r="M22" s="24">
        <v>24</v>
      </c>
      <c r="N22" s="38">
        <f>M22+8</f>
        <v>32</v>
      </c>
      <c r="O22" s="25">
        <v>3.1</v>
      </c>
      <c r="P22" s="27">
        <v>117</v>
      </c>
    </row>
    <row r="23" spans="10:17" ht="16.95" customHeight="1" x14ac:dyDescent="0.3">
      <c r="J23" s="47" t="s">
        <v>20</v>
      </c>
      <c r="K23" s="48"/>
      <c r="L23" s="48"/>
      <c r="M23" s="48"/>
      <c r="N23" s="48"/>
      <c r="O23" s="48"/>
      <c r="P23" s="49"/>
    </row>
    <row r="24" spans="10:17" x14ac:dyDescent="0.3">
      <c r="J24" s="57">
        <f>1950*(($M$8+$M$9)/2-$M$10)/50</f>
        <v>1950</v>
      </c>
      <c r="K24" s="44">
        <f>J24/(($M$8-$M$9)*1.163)</f>
        <v>167.66981943250215</v>
      </c>
      <c r="L24" s="45">
        <f>0.000354558893812483*K24^1.73713851742359</f>
        <v>2.5934308040843081</v>
      </c>
      <c r="M24" s="55">
        <v>25</v>
      </c>
      <c r="N24" s="43">
        <f>M24+8</f>
        <v>33</v>
      </c>
      <c r="O24" s="46">
        <v>3.5</v>
      </c>
      <c r="P24" s="43">
        <v>146.5</v>
      </c>
    </row>
    <row r="25" spans="10:17" ht="10.199999999999999" customHeight="1" x14ac:dyDescent="0.3">
      <c r="J25" s="28" t="s">
        <v>12</v>
      </c>
      <c r="K25" s="4"/>
      <c r="L25" s="4"/>
      <c r="M25" s="4"/>
      <c r="N25" s="4"/>
      <c r="O25" s="4"/>
      <c r="P25" s="4"/>
      <c r="Q25" s="4"/>
    </row>
    <row r="26" spans="10:17" ht="9.4499999999999993" customHeight="1" x14ac:dyDescent="0.3">
      <c r="J26" s="29"/>
      <c r="K26" s="4"/>
      <c r="L26" s="4"/>
      <c r="M26" s="4"/>
      <c r="N26" s="4"/>
      <c r="O26" s="4"/>
      <c r="P26" s="4"/>
      <c r="Q26" s="4"/>
    </row>
    <row r="27" spans="10:17" ht="9.4499999999999993" customHeight="1" x14ac:dyDescent="0.3">
      <c r="J27" s="4"/>
      <c r="K27" s="4"/>
      <c r="L27" s="4"/>
      <c r="M27" s="4"/>
      <c r="N27" s="4"/>
      <c r="O27" s="4"/>
      <c r="P27" s="4"/>
      <c r="Q27" s="4"/>
    </row>
    <row r="28" spans="10:17" ht="6" customHeight="1" x14ac:dyDescent="0.3"/>
    <row r="29" spans="10:17" x14ac:dyDescent="0.3"/>
    <row r="30" spans="10:17" x14ac:dyDescent="0.3"/>
    <row r="31" spans="10:17" x14ac:dyDescent="0.3"/>
    <row r="32" spans="10:17" x14ac:dyDescent="0.3"/>
    <row r="33" ht="7.95" customHeight="1" x14ac:dyDescent="0.3"/>
    <row r="34" ht="13.95" hidden="1" customHeight="1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</sheetData>
  <sheetProtection algorithmName="SHA-512" hashValue="0nMqf2bId6ds10OwL4ofXxHjierhW8wm7iZV8ASFNiJtD/c5vVWcfb3nGvuEQRA8i0AJ0i65riqxuXDfdLELzQ==" saltValue="yqNysDn41ywy+EB05eEjGw==" spinCount="100000" sheet="1" objects="1" scenarios="1" selectLockedCells="1"/>
  <phoneticPr fontId="4" type="noConversion"/>
  <dataValidations count="3">
    <dataValidation type="whole" errorStyle="information" allowBlank="1" showErrorMessage="1" error="Eingabe außerhalb des gültigen Bereichs." prompt="Eingabe zwischen 16°C bis 30°C" sqref="M10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M9">
      <formula1>M10</formula1>
      <formula2>M8</formula2>
    </dataValidation>
    <dataValidation type="whole" errorStyle="information" allowBlank="1" showErrorMessage="1" error="Temperatur außerhalb des gütligen Bereichs." prompt="Eingabe zwischen 30°C bis 95°C" sqref="M8">
      <formula1>30</formula1>
      <formula2>95</formula2>
    </dataValidation>
  </dataValidations>
  <pageMargins left="0.5" right="0.54" top="1.0555555555555556" bottom="1.0277777777777777" header="0.43055555555555558" footer="0.4"/>
  <pageSetup paperSize="9" orientation="portrait" horizontalDpi="150" r:id="rId1"/>
  <headerFooter>
    <oddHeader>&amp;L&amp;16&amp;G&amp;C&amp;16&amp;K00-032MICRO CANAL AUSLEGUNG
Heizen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Micro Canal Heizen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Thomas</dc:creator>
  <cp:lastModifiedBy>Patrick Thomas</cp:lastModifiedBy>
  <cp:lastPrinted>2016-07-22T10:43:18Z</cp:lastPrinted>
  <dcterms:created xsi:type="dcterms:W3CDTF">2016-04-18T12:28:50Z</dcterms:created>
  <dcterms:modified xsi:type="dcterms:W3CDTF">2016-07-22T10:43:26Z</dcterms:modified>
</cp:coreProperties>
</file>