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 codeName="{DD97A8EA-9A9A-E61F-A557-7D5A7D7259C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wyns\OneDrive - Jaga NV\Bureaublad\ecoreviva\"/>
    </mc:Choice>
  </mc:AlternateContent>
  <xr:revisionPtr revIDLastSave="0" documentId="13_ncr:1_{F6C354D9-BD66-48DA-B3B6-A0E678097981}" xr6:coauthVersionLast="47" xr6:coauthVersionMax="47" xr10:uidLastSave="{00000000-0000-0000-0000-000000000000}"/>
  <workbookProtection workbookAlgorithmName="SHA-512" workbookHashValue="0kI1qCdz9Gxo17ugAn/d4u3MFiWdUbR3g/VsS6eJ9vCYL+fsE3GZWq7MoajM9WKzDCOXJU4YDG9Tet8K+B1hbA==" workbookSaltValue="VfKBiBWV7W5SBur/qE0+Xw==" workbookSpinCount="100000" lockStructure="1"/>
  <bookViews>
    <workbookView xWindow="35925" yWindow="1440" windowWidth="21600" windowHeight="12675" xr2:uid="{00000000-000D-0000-FFFF-FFFF00000000}"/>
  </bookViews>
  <sheets>
    <sheet name="EcoReviva" sheetId="7" r:id="rId1"/>
    <sheet name="data" sheetId="1" state="hidden" r:id="rId2"/>
    <sheet name="NL" sheetId="6" state="hidden" r:id="rId3"/>
    <sheet name="EN" sheetId="3" state="hidden" r:id="rId4"/>
    <sheet name="FR" sheetId="4" state="hidden" r:id="rId5"/>
    <sheet name="DE" sheetId="5" state="hidden" r:id="rId6"/>
    <sheet name="NR" sheetId="10" state="hidden" r:id="rId7"/>
    <sheet name="SP" sheetId="12" state="hidden" r:id="rId8"/>
    <sheet name="SW" sheetId="13" state="hidden" r:id="rId9"/>
    <sheet name="TS" sheetId="14" state="hidden" r:id="rId10"/>
    <sheet name="ExtraTaal1" sheetId="15" state="hidden" r:id="rId11"/>
    <sheet name="ExtraTaal2" sheetId="16" state="hidden" r:id="rId12"/>
    <sheet name="ExtraTaal3" sheetId="17" state="hidden" r:id="rId13"/>
  </sheets>
  <definedNames>
    <definedName name="_xlnm._FilterDatabase" localSheetId="1" hidden="1">data!$A$27:$BC$614</definedName>
    <definedName name="Built_in">data!$CH$3:$CH$9</definedName>
    <definedName name="Built_in_L">data!$CI$4:$CI$18</definedName>
    <definedName name="Built_in_T">data!$CJ$3:$CJ$8</definedName>
    <definedName name="CF_cool">((data!$AM$1-data!$AM$2)/LN((data!$AM$1-data!$AM$3)/(data!$AM$2-data!$AM$3)))/((16-18)/LN((16-27)/(18-27)))</definedName>
    <definedName name="CF_heat">((data!$O$1-data!$O$2)/LN((data!$O$1-data!$O$3)/(data!$O$2-data!$O$3)))/((75-65)/LN((75-20)/(65-20)))</definedName>
    <definedName name="DBH">data!$CA$13:$CA$15</definedName>
    <definedName name="dropdownstand">data!$BZ$13:$BZ$15</definedName>
    <definedName name="Ecoreviva">data!$CK$3:$CK$15</definedName>
    <definedName name="Ecoreviva_L">data!$CL$3:$CL$18</definedName>
    <definedName name="Ecoreviva_T">data!$CM$3:$CM$5</definedName>
    <definedName name="Linea">data!$CN$3:$CN$15</definedName>
    <definedName name="Linea_L">data!$CO$3:$CO$15</definedName>
    <definedName name="Linea_T">data!$CP$3:$CP$5</definedName>
    <definedName name="MiniHybrid">data!$CW$3</definedName>
    <definedName name="MiniHybrid_L">data!$CX$3:$CX$9</definedName>
    <definedName name="MiniHybrid_T">data!$CY$3:$CY$4</definedName>
    <definedName name="StradaMM">data!$CZ$3:$CZ$5</definedName>
    <definedName name="StradaMM_L">data!$DA$3:$DA$8</definedName>
    <definedName name="StradaMM_T">data!$DB$3:$DB$5</definedName>
    <definedName name="Tempo">data!$CQ$3:$CQ$9</definedName>
    <definedName name="Tempo_L">data!$CR$3:$CR$19</definedName>
    <definedName name="Tempo_T">data!$CS$3:$CS$8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09" i="1" l="1"/>
  <c r="BB109" i="1"/>
  <c r="BC109" i="1"/>
  <c r="BA110" i="1"/>
  <c r="BB110" i="1"/>
  <c r="BC110" i="1"/>
  <c r="BA111" i="1"/>
  <c r="BB111" i="1"/>
  <c r="BC111" i="1"/>
  <c r="BA112" i="1"/>
  <c r="BB112" i="1"/>
  <c r="BC112" i="1"/>
  <c r="BA113" i="1"/>
  <c r="BB113" i="1"/>
  <c r="BC113" i="1"/>
  <c r="BA114" i="1"/>
  <c r="BB114" i="1"/>
  <c r="BC114" i="1"/>
  <c r="BA115" i="1"/>
  <c r="BB115" i="1"/>
  <c r="BC115" i="1"/>
  <c r="BA116" i="1"/>
  <c r="BB116" i="1"/>
  <c r="BC116" i="1"/>
  <c r="BA117" i="1"/>
  <c r="BB117" i="1"/>
  <c r="BC117" i="1"/>
  <c r="BA118" i="1"/>
  <c r="BB118" i="1"/>
  <c r="BC118" i="1"/>
  <c r="BA119" i="1"/>
  <c r="BB119" i="1"/>
  <c r="BC119" i="1"/>
  <c r="BA120" i="1"/>
  <c r="BB120" i="1"/>
  <c r="BC120" i="1"/>
  <c r="BA121" i="1"/>
  <c r="BB121" i="1"/>
  <c r="BC121" i="1"/>
  <c r="BA122" i="1"/>
  <c r="BB122" i="1"/>
  <c r="BC122" i="1"/>
  <c r="BA123" i="1"/>
  <c r="BB123" i="1"/>
  <c r="BC123" i="1"/>
  <c r="BA124" i="1"/>
  <c r="BB124" i="1"/>
  <c r="BC124" i="1"/>
  <c r="BA125" i="1"/>
  <c r="BB125" i="1"/>
  <c r="BC125" i="1"/>
  <c r="BA126" i="1"/>
  <c r="BB126" i="1"/>
  <c r="BC126" i="1"/>
  <c r="BA127" i="1"/>
  <c r="BB127" i="1"/>
  <c r="BC127" i="1"/>
  <c r="BA128" i="1"/>
  <c r="BB128" i="1"/>
  <c r="BC128" i="1"/>
  <c r="BA129" i="1"/>
  <c r="BB129" i="1"/>
  <c r="BC129" i="1"/>
  <c r="BA130" i="1"/>
  <c r="BB130" i="1"/>
  <c r="BC130" i="1"/>
  <c r="BA131" i="1"/>
  <c r="BB131" i="1"/>
  <c r="BC131" i="1"/>
  <c r="BA132" i="1"/>
  <c r="BB132" i="1"/>
  <c r="BC132" i="1"/>
  <c r="BA133" i="1"/>
  <c r="BB133" i="1"/>
  <c r="BC133" i="1"/>
  <c r="BA134" i="1"/>
  <c r="BB134" i="1"/>
  <c r="BC134" i="1"/>
  <c r="BA135" i="1"/>
  <c r="BB135" i="1"/>
  <c r="BC135" i="1"/>
  <c r="BA136" i="1"/>
  <c r="BB136" i="1"/>
  <c r="BC136" i="1"/>
  <c r="BA137" i="1"/>
  <c r="BB137" i="1"/>
  <c r="BC137" i="1"/>
  <c r="BA138" i="1"/>
  <c r="BB138" i="1"/>
  <c r="BC138" i="1"/>
  <c r="BA139" i="1"/>
  <c r="BB139" i="1"/>
  <c r="BC139" i="1"/>
  <c r="BA140" i="1"/>
  <c r="BB140" i="1"/>
  <c r="BC140" i="1"/>
  <c r="BA141" i="1"/>
  <c r="BB141" i="1"/>
  <c r="BC141" i="1"/>
  <c r="BA142" i="1"/>
  <c r="BB142" i="1"/>
  <c r="BC142" i="1"/>
  <c r="BA143" i="1"/>
  <c r="BB143" i="1"/>
  <c r="BC143" i="1"/>
  <c r="BA144" i="1"/>
  <c r="BB144" i="1"/>
  <c r="BC144" i="1"/>
  <c r="BA145" i="1"/>
  <c r="BB145" i="1"/>
  <c r="BC145" i="1"/>
  <c r="BA146" i="1"/>
  <c r="BB146" i="1"/>
  <c r="BC146" i="1"/>
  <c r="BA147" i="1"/>
  <c r="BB147" i="1"/>
  <c r="BC147" i="1"/>
  <c r="BA148" i="1"/>
  <c r="BB148" i="1"/>
  <c r="BC148" i="1"/>
  <c r="BA149" i="1"/>
  <c r="BB149" i="1"/>
  <c r="BC149" i="1"/>
  <c r="BA150" i="1"/>
  <c r="BB150" i="1"/>
  <c r="BC150" i="1"/>
  <c r="BA151" i="1"/>
  <c r="BB151" i="1"/>
  <c r="BC151" i="1"/>
  <c r="BA152" i="1"/>
  <c r="BB152" i="1"/>
  <c r="BC152" i="1"/>
  <c r="BA153" i="1"/>
  <c r="BB153" i="1"/>
  <c r="BC153" i="1"/>
  <c r="BA154" i="1"/>
  <c r="BB154" i="1"/>
  <c r="BC154" i="1"/>
  <c r="BA155" i="1"/>
  <c r="BB155" i="1"/>
  <c r="BC155" i="1"/>
  <c r="BA156" i="1"/>
  <c r="BB156" i="1"/>
  <c r="BC156" i="1"/>
  <c r="BA157" i="1"/>
  <c r="BB157" i="1"/>
  <c r="BC157" i="1"/>
  <c r="BA158" i="1"/>
  <c r="BB158" i="1"/>
  <c r="BC158" i="1"/>
  <c r="BA159" i="1"/>
  <c r="BB159" i="1"/>
  <c r="BC159" i="1"/>
  <c r="BA160" i="1"/>
  <c r="BB160" i="1"/>
  <c r="BC160" i="1"/>
  <c r="BA161" i="1"/>
  <c r="BB161" i="1"/>
  <c r="BC161" i="1"/>
  <c r="BA162" i="1"/>
  <c r="BB162" i="1"/>
  <c r="BC162" i="1"/>
  <c r="BA163" i="1"/>
  <c r="BB163" i="1"/>
  <c r="BC163" i="1"/>
  <c r="BA164" i="1"/>
  <c r="BB164" i="1"/>
  <c r="BC164" i="1"/>
  <c r="BA165" i="1"/>
  <c r="BB165" i="1"/>
  <c r="BC165" i="1"/>
  <c r="BA166" i="1"/>
  <c r="BB166" i="1"/>
  <c r="BC166" i="1"/>
  <c r="BA167" i="1"/>
  <c r="BB167" i="1"/>
  <c r="BC167" i="1"/>
  <c r="BA168" i="1"/>
  <c r="BB168" i="1"/>
  <c r="BC168" i="1"/>
  <c r="BA169" i="1"/>
  <c r="BB169" i="1"/>
  <c r="BC169" i="1"/>
  <c r="BA170" i="1"/>
  <c r="BB170" i="1"/>
  <c r="BC170" i="1"/>
  <c r="BA171" i="1"/>
  <c r="BB171" i="1"/>
  <c r="BC171" i="1"/>
  <c r="BA172" i="1"/>
  <c r="BB172" i="1"/>
  <c r="BC172" i="1"/>
  <c r="BA173" i="1"/>
  <c r="BB173" i="1"/>
  <c r="BC173" i="1"/>
  <c r="BA174" i="1"/>
  <c r="BB174" i="1"/>
  <c r="BC174" i="1"/>
  <c r="BA175" i="1"/>
  <c r="BB175" i="1"/>
  <c r="BC175" i="1"/>
  <c r="BA176" i="1"/>
  <c r="BB176" i="1"/>
  <c r="BC176" i="1"/>
  <c r="BA177" i="1"/>
  <c r="BB177" i="1"/>
  <c r="BC177" i="1"/>
  <c r="BA178" i="1"/>
  <c r="BB178" i="1"/>
  <c r="BC178" i="1"/>
  <c r="BA179" i="1"/>
  <c r="BB179" i="1"/>
  <c r="BC179" i="1"/>
  <c r="BA180" i="1"/>
  <c r="BB180" i="1"/>
  <c r="BC180" i="1"/>
  <c r="BA181" i="1"/>
  <c r="BB181" i="1"/>
  <c r="BC181" i="1"/>
  <c r="BA182" i="1"/>
  <c r="BB182" i="1"/>
  <c r="BC182" i="1"/>
  <c r="BA183" i="1"/>
  <c r="BB183" i="1"/>
  <c r="BC183" i="1"/>
  <c r="BA184" i="1"/>
  <c r="BB184" i="1"/>
  <c r="BC184" i="1"/>
  <c r="BA185" i="1"/>
  <c r="BB185" i="1"/>
  <c r="BC185" i="1"/>
  <c r="BA186" i="1"/>
  <c r="BB186" i="1"/>
  <c r="BC186" i="1"/>
  <c r="BA187" i="1"/>
  <c r="BB187" i="1"/>
  <c r="BC187" i="1"/>
  <c r="BA188" i="1"/>
  <c r="BB188" i="1"/>
  <c r="BC188" i="1"/>
  <c r="BA189" i="1"/>
  <c r="BB189" i="1"/>
  <c r="BC189" i="1"/>
  <c r="BA190" i="1"/>
  <c r="BB190" i="1"/>
  <c r="BC190" i="1"/>
  <c r="BA191" i="1"/>
  <c r="BB191" i="1"/>
  <c r="BC191" i="1"/>
  <c r="BA192" i="1"/>
  <c r="BB192" i="1"/>
  <c r="BC192" i="1"/>
  <c r="BA193" i="1"/>
  <c r="BB193" i="1"/>
  <c r="BC193" i="1"/>
  <c r="BA194" i="1"/>
  <c r="BB194" i="1"/>
  <c r="BC194" i="1"/>
  <c r="BA195" i="1"/>
  <c r="BB195" i="1"/>
  <c r="BC195" i="1"/>
  <c r="BA196" i="1"/>
  <c r="BB196" i="1"/>
  <c r="BC196" i="1"/>
  <c r="BA197" i="1"/>
  <c r="BB197" i="1"/>
  <c r="BC197" i="1"/>
  <c r="BA198" i="1"/>
  <c r="BB198" i="1"/>
  <c r="BC198" i="1"/>
  <c r="BA199" i="1"/>
  <c r="BB199" i="1"/>
  <c r="BC199" i="1"/>
  <c r="BA200" i="1"/>
  <c r="BB200" i="1"/>
  <c r="BC200" i="1"/>
  <c r="BA201" i="1"/>
  <c r="BB201" i="1"/>
  <c r="BC201" i="1"/>
  <c r="BA202" i="1"/>
  <c r="BB202" i="1"/>
  <c r="BC202" i="1"/>
  <c r="BA203" i="1"/>
  <c r="BB203" i="1"/>
  <c r="BC203" i="1"/>
  <c r="BA204" i="1"/>
  <c r="BB204" i="1"/>
  <c r="BC204" i="1"/>
  <c r="BA205" i="1"/>
  <c r="BB205" i="1"/>
  <c r="BC205" i="1"/>
  <c r="BA206" i="1"/>
  <c r="BB206" i="1"/>
  <c r="BC206" i="1"/>
  <c r="BA207" i="1"/>
  <c r="BB207" i="1"/>
  <c r="BC207" i="1"/>
  <c r="BA208" i="1"/>
  <c r="BB208" i="1"/>
  <c r="BC208" i="1"/>
  <c r="BA209" i="1"/>
  <c r="BB209" i="1"/>
  <c r="BC209" i="1"/>
  <c r="BA210" i="1"/>
  <c r="BB210" i="1"/>
  <c r="BC210" i="1"/>
  <c r="BA211" i="1"/>
  <c r="BB211" i="1"/>
  <c r="BC211" i="1"/>
  <c r="BA212" i="1"/>
  <c r="BB212" i="1"/>
  <c r="BC212" i="1"/>
  <c r="BA213" i="1"/>
  <c r="BB213" i="1"/>
  <c r="BC213" i="1"/>
  <c r="BA214" i="1"/>
  <c r="BB214" i="1"/>
  <c r="BC214" i="1"/>
  <c r="BA215" i="1"/>
  <c r="BB215" i="1"/>
  <c r="BC215" i="1"/>
  <c r="BA216" i="1"/>
  <c r="BB216" i="1"/>
  <c r="BC216" i="1"/>
  <c r="BA217" i="1"/>
  <c r="BB217" i="1"/>
  <c r="BC217" i="1"/>
  <c r="BA218" i="1"/>
  <c r="BB218" i="1"/>
  <c r="BC218" i="1"/>
  <c r="BA219" i="1"/>
  <c r="BB219" i="1"/>
  <c r="BC219" i="1"/>
  <c r="BA220" i="1"/>
  <c r="BB220" i="1"/>
  <c r="BC220" i="1"/>
  <c r="BA221" i="1"/>
  <c r="BB221" i="1"/>
  <c r="BC221" i="1"/>
  <c r="BA222" i="1"/>
  <c r="BB222" i="1"/>
  <c r="BC222" i="1"/>
  <c r="BA223" i="1"/>
  <c r="BB223" i="1"/>
  <c r="BC223" i="1"/>
  <c r="BA224" i="1"/>
  <c r="BB224" i="1"/>
  <c r="BC224" i="1"/>
  <c r="BA225" i="1"/>
  <c r="BB225" i="1"/>
  <c r="BC225" i="1"/>
  <c r="BA226" i="1"/>
  <c r="BB226" i="1"/>
  <c r="BC226" i="1"/>
  <c r="BA227" i="1"/>
  <c r="BB227" i="1"/>
  <c r="BC227" i="1"/>
  <c r="BA228" i="1"/>
  <c r="BB228" i="1"/>
  <c r="BC228" i="1"/>
  <c r="BA229" i="1"/>
  <c r="BB229" i="1"/>
  <c r="BC229" i="1"/>
  <c r="BA230" i="1"/>
  <c r="BB230" i="1"/>
  <c r="BC230" i="1"/>
  <c r="BA231" i="1"/>
  <c r="BB231" i="1"/>
  <c r="BC231" i="1"/>
  <c r="BA232" i="1"/>
  <c r="BB232" i="1"/>
  <c r="BC232" i="1"/>
  <c r="BA233" i="1"/>
  <c r="BB233" i="1"/>
  <c r="BC233" i="1"/>
  <c r="BA234" i="1"/>
  <c r="BB234" i="1"/>
  <c r="BC234" i="1"/>
  <c r="BA235" i="1"/>
  <c r="BB235" i="1"/>
  <c r="BC235" i="1"/>
  <c r="BA236" i="1"/>
  <c r="BB236" i="1"/>
  <c r="BC236" i="1"/>
  <c r="BA237" i="1"/>
  <c r="BB237" i="1"/>
  <c r="BC237" i="1"/>
  <c r="BA238" i="1"/>
  <c r="BB238" i="1"/>
  <c r="BC238" i="1"/>
  <c r="BA239" i="1"/>
  <c r="BB239" i="1"/>
  <c r="BC239" i="1"/>
  <c r="BA240" i="1"/>
  <c r="BB240" i="1"/>
  <c r="BC240" i="1"/>
  <c r="BA241" i="1"/>
  <c r="BB241" i="1"/>
  <c r="BC241" i="1"/>
  <c r="BA242" i="1"/>
  <c r="BB242" i="1"/>
  <c r="BC242" i="1"/>
  <c r="BA243" i="1"/>
  <c r="BB243" i="1"/>
  <c r="BC243" i="1"/>
  <c r="BA244" i="1"/>
  <c r="BB244" i="1"/>
  <c r="BC244" i="1"/>
  <c r="BA245" i="1"/>
  <c r="BB245" i="1"/>
  <c r="BC245" i="1"/>
  <c r="BA246" i="1"/>
  <c r="BB246" i="1"/>
  <c r="BC246" i="1"/>
  <c r="BA247" i="1"/>
  <c r="BB247" i="1"/>
  <c r="BC247" i="1"/>
  <c r="BA248" i="1"/>
  <c r="BB248" i="1"/>
  <c r="BC248" i="1"/>
  <c r="BA249" i="1"/>
  <c r="BB249" i="1"/>
  <c r="BC249" i="1"/>
  <c r="BA250" i="1"/>
  <c r="BB250" i="1"/>
  <c r="BC250" i="1"/>
  <c r="BA251" i="1"/>
  <c r="BB251" i="1"/>
  <c r="BC251" i="1"/>
  <c r="BA252" i="1"/>
  <c r="BB252" i="1"/>
  <c r="BC252" i="1"/>
  <c r="BA253" i="1"/>
  <c r="BB253" i="1"/>
  <c r="BC253" i="1"/>
  <c r="BA254" i="1"/>
  <c r="BB254" i="1"/>
  <c r="BC254" i="1"/>
  <c r="BA255" i="1"/>
  <c r="BB255" i="1"/>
  <c r="BC255" i="1"/>
  <c r="BA256" i="1"/>
  <c r="BB256" i="1"/>
  <c r="BC256" i="1"/>
  <c r="BA257" i="1"/>
  <c r="BB257" i="1"/>
  <c r="BC257" i="1"/>
  <c r="BA258" i="1"/>
  <c r="BB258" i="1"/>
  <c r="BC258" i="1"/>
  <c r="BA259" i="1"/>
  <c r="BB259" i="1"/>
  <c r="BC259" i="1"/>
  <c r="BA260" i="1"/>
  <c r="BB260" i="1"/>
  <c r="BC260" i="1"/>
  <c r="BA261" i="1"/>
  <c r="BB261" i="1"/>
  <c r="BC261" i="1"/>
  <c r="BA262" i="1"/>
  <c r="BB262" i="1"/>
  <c r="BC262" i="1"/>
  <c r="BA263" i="1"/>
  <c r="BB263" i="1"/>
  <c r="BC263" i="1"/>
  <c r="BA264" i="1"/>
  <c r="BB264" i="1"/>
  <c r="BC264" i="1"/>
  <c r="BA265" i="1"/>
  <c r="BB265" i="1"/>
  <c r="BC265" i="1"/>
  <c r="BA266" i="1"/>
  <c r="BB266" i="1"/>
  <c r="BC266" i="1"/>
  <c r="BA267" i="1"/>
  <c r="BB267" i="1"/>
  <c r="BC267" i="1"/>
  <c r="BA268" i="1"/>
  <c r="BB268" i="1"/>
  <c r="BC268" i="1"/>
  <c r="BA269" i="1"/>
  <c r="BB269" i="1"/>
  <c r="BC269" i="1"/>
  <c r="BA270" i="1"/>
  <c r="BB270" i="1"/>
  <c r="BC270" i="1"/>
  <c r="BA271" i="1"/>
  <c r="BB271" i="1"/>
  <c r="BC271" i="1"/>
  <c r="BA272" i="1"/>
  <c r="BB272" i="1"/>
  <c r="BC272" i="1"/>
  <c r="BA273" i="1"/>
  <c r="BB273" i="1"/>
  <c r="BC273" i="1"/>
  <c r="BA274" i="1"/>
  <c r="BB274" i="1"/>
  <c r="BC274" i="1"/>
  <c r="BA275" i="1"/>
  <c r="BB275" i="1"/>
  <c r="BC275" i="1"/>
  <c r="BA276" i="1"/>
  <c r="BB276" i="1"/>
  <c r="BC276" i="1"/>
  <c r="BA277" i="1"/>
  <c r="BB277" i="1"/>
  <c r="BC277" i="1"/>
  <c r="BA278" i="1"/>
  <c r="BB278" i="1"/>
  <c r="BC278" i="1"/>
  <c r="BA279" i="1"/>
  <c r="BB279" i="1"/>
  <c r="BC279" i="1"/>
  <c r="BA280" i="1"/>
  <c r="BB280" i="1"/>
  <c r="BC280" i="1"/>
  <c r="BA281" i="1"/>
  <c r="BB281" i="1"/>
  <c r="BC281" i="1"/>
  <c r="BA282" i="1"/>
  <c r="BB282" i="1"/>
  <c r="BC282" i="1"/>
  <c r="BA283" i="1"/>
  <c r="BB283" i="1"/>
  <c r="BC283" i="1"/>
  <c r="BA284" i="1"/>
  <c r="BB284" i="1"/>
  <c r="BC284" i="1"/>
  <c r="BA285" i="1"/>
  <c r="BB285" i="1"/>
  <c r="BC285" i="1"/>
  <c r="BA286" i="1"/>
  <c r="BB286" i="1"/>
  <c r="BC286" i="1"/>
  <c r="BA287" i="1"/>
  <c r="BB287" i="1"/>
  <c r="BC287" i="1"/>
  <c r="BA288" i="1"/>
  <c r="BB288" i="1"/>
  <c r="BC288" i="1"/>
  <c r="BA289" i="1"/>
  <c r="BB289" i="1"/>
  <c r="BC289" i="1"/>
  <c r="BA290" i="1"/>
  <c r="BB290" i="1"/>
  <c r="BC290" i="1"/>
  <c r="BA291" i="1"/>
  <c r="BB291" i="1"/>
  <c r="BC291" i="1"/>
  <c r="BA292" i="1"/>
  <c r="BB292" i="1"/>
  <c r="BC292" i="1"/>
  <c r="BA293" i="1"/>
  <c r="BB293" i="1"/>
  <c r="BC293" i="1"/>
  <c r="BA294" i="1"/>
  <c r="BB294" i="1"/>
  <c r="BC294" i="1"/>
  <c r="BA295" i="1"/>
  <c r="BB295" i="1"/>
  <c r="BC295" i="1"/>
  <c r="BA296" i="1"/>
  <c r="BB296" i="1"/>
  <c r="BC296" i="1"/>
  <c r="BA297" i="1"/>
  <c r="BB297" i="1"/>
  <c r="BC297" i="1"/>
  <c r="BA298" i="1"/>
  <c r="BB298" i="1"/>
  <c r="BC298" i="1"/>
  <c r="BA299" i="1"/>
  <c r="BB299" i="1"/>
  <c r="BC299" i="1"/>
  <c r="BA300" i="1"/>
  <c r="BB300" i="1"/>
  <c r="BC300" i="1"/>
  <c r="BA301" i="1"/>
  <c r="BB301" i="1"/>
  <c r="BC301" i="1"/>
  <c r="BA302" i="1"/>
  <c r="BB302" i="1"/>
  <c r="BC302" i="1"/>
  <c r="BA303" i="1"/>
  <c r="BB303" i="1"/>
  <c r="BC303" i="1"/>
  <c r="BA304" i="1"/>
  <c r="BB304" i="1"/>
  <c r="BC304" i="1"/>
  <c r="BA305" i="1"/>
  <c r="BB305" i="1"/>
  <c r="BC305" i="1"/>
  <c r="BA306" i="1"/>
  <c r="BB306" i="1"/>
  <c r="BC306" i="1"/>
  <c r="BA307" i="1"/>
  <c r="BB307" i="1"/>
  <c r="BC307" i="1"/>
  <c r="BA308" i="1"/>
  <c r="BB308" i="1"/>
  <c r="BC308" i="1"/>
  <c r="BA309" i="1"/>
  <c r="BB309" i="1"/>
  <c r="BC309" i="1"/>
  <c r="BA310" i="1"/>
  <c r="BB310" i="1"/>
  <c r="BC310" i="1"/>
  <c r="BA311" i="1"/>
  <c r="BB311" i="1"/>
  <c r="BC311" i="1"/>
  <c r="BA312" i="1"/>
  <c r="BB312" i="1"/>
  <c r="BC312" i="1"/>
  <c r="BA313" i="1"/>
  <c r="BB313" i="1"/>
  <c r="BC313" i="1"/>
  <c r="BA314" i="1"/>
  <c r="BB314" i="1"/>
  <c r="BC314" i="1"/>
  <c r="BA315" i="1"/>
  <c r="BB315" i="1"/>
  <c r="BC315" i="1"/>
  <c r="BA316" i="1"/>
  <c r="BB316" i="1"/>
  <c r="BC316" i="1"/>
  <c r="BA317" i="1"/>
  <c r="BB317" i="1"/>
  <c r="BC317" i="1"/>
  <c r="BA318" i="1"/>
  <c r="BB318" i="1"/>
  <c r="BC318" i="1"/>
  <c r="BA319" i="1"/>
  <c r="BB319" i="1"/>
  <c r="BC319" i="1"/>
  <c r="BA320" i="1"/>
  <c r="BB320" i="1"/>
  <c r="BC320" i="1"/>
  <c r="BA321" i="1"/>
  <c r="BB321" i="1"/>
  <c r="BC321" i="1"/>
  <c r="BA322" i="1"/>
  <c r="BB322" i="1"/>
  <c r="BC322" i="1"/>
  <c r="BA323" i="1"/>
  <c r="BB323" i="1"/>
  <c r="BC323" i="1"/>
  <c r="BA324" i="1"/>
  <c r="BB324" i="1"/>
  <c r="BC324" i="1"/>
  <c r="BA325" i="1"/>
  <c r="BB325" i="1"/>
  <c r="BC325" i="1"/>
  <c r="BA326" i="1"/>
  <c r="BB326" i="1"/>
  <c r="BC326" i="1"/>
  <c r="BA327" i="1"/>
  <c r="BB327" i="1"/>
  <c r="BC327" i="1"/>
  <c r="BA328" i="1"/>
  <c r="BB328" i="1"/>
  <c r="BC328" i="1"/>
  <c r="BA329" i="1"/>
  <c r="BB329" i="1"/>
  <c r="BC329" i="1"/>
  <c r="BA330" i="1"/>
  <c r="BB330" i="1"/>
  <c r="BC330" i="1"/>
  <c r="BA331" i="1"/>
  <c r="BB331" i="1"/>
  <c r="BC331" i="1"/>
  <c r="BA332" i="1"/>
  <c r="BB332" i="1"/>
  <c r="BC332" i="1"/>
  <c r="BA333" i="1"/>
  <c r="BB333" i="1"/>
  <c r="BC333" i="1"/>
  <c r="BA334" i="1"/>
  <c r="BB334" i="1"/>
  <c r="BC334" i="1"/>
  <c r="BA335" i="1"/>
  <c r="BB335" i="1"/>
  <c r="BC335" i="1"/>
  <c r="BA336" i="1"/>
  <c r="BB336" i="1"/>
  <c r="BC336" i="1"/>
  <c r="BA337" i="1"/>
  <c r="BB337" i="1"/>
  <c r="BC337" i="1"/>
  <c r="BA338" i="1"/>
  <c r="BB338" i="1"/>
  <c r="BC338" i="1"/>
  <c r="BA339" i="1"/>
  <c r="BB339" i="1"/>
  <c r="BC339" i="1"/>
  <c r="BA340" i="1"/>
  <c r="BB340" i="1"/>
  <c r="BC340" i="1"/>
  <c r="BA341" i="1"/>
  <c r="BB341" i="1"/>
  <c r="BC341" i="1"/>
  <c r="BA342" i="1"/>
  <c r="BB342" i="1"/>
  <c r="BC342" i="1"/>
  <c r="BA343" i="1"/>
  <c r="BB343" i="1"/>
  <c r="BC343" i="1"/>
  <c r="BA344" i="1"/>
  <c r="BB344" i="1"/>
  <c r="BC344" i="1"/>
  <c r="BA345" i="1"/>
  <c r="BB345" i="1"/>
  <c r="BC345" i="1"/>
  <c r="BA346" i="1"/>
  <c r="BB346" i="1"/>
  <c r="BC346" i="1"/>
  <c r="BA347" i="1"/>
  <c r="BB347" i="1"/>
  <c r="BC347" i="1"/>
  <c r="BA348" i="1"/>
  <c r="BB348" i="1"/>
  <c r="BC348" i="1"/>
  <c r="BA349" i="1"/>
  <c r="BB349" i="1"/>
  <c r="BC349" i="1"/>
  <c r="BA350" i="1"/>
  <c r="BB350" i="1"/>
  <c r="BC350" i="1"/>
  <c r="BA351" i="1"/>
  <c r="BB351" i="1"/>
  <c r="BC351" i="1"/>
  <c r="BA352" i="1"/>
  <c r="BB352" i="1"/>
  <c r="BC352" i="1"/>
  <c r="BA353" i="1"/>
  <c r="BB353" i="1"/>
  <c r="BC353" i="1"/>
  <c r="BA354" i="1"/>
  <c r="BB354" i="1"/>
  <c r="BC354" i="1"/>
  <c r="BA355" i="1"/>
  <c r="BB355" i="1"/>
  <c r="BC355" i="1"/>
  <c r="BA356" i="1"/>
  <c r="BB356" i="1"/>
  <c r="BC356" i="1"/>
  <c r="BA357" i="1"/>
  <c r="BB357" i="1"/>
  <c r="BC357" i="1"/>
  <c r="BA358" i="1"/>
  <c r="BB358" i="1"/>
  <c r="BC358" i="1"/>
  <c r="BA359" i="1"/>
  <c r="BB359" i="1"/>
  <c r="BC359" i="1"/>
  <c r="BA360" i="1"/>
  <c r="BB360" i="1"/>
  <c r="BC360" i="1"/>
  <c r="BA361" i="1"/>
  <c r="BB361" i="1"/>
  <c r="BC361" i="1"/>
  <c r="BA362" i="1"/>
  <c r="BB362" i="1"/>
  <c r="BC362" i="1"/>
  <c r="BA363" i="1"/>
  <c r="BB363" i="1"/>
  <c r="BC363" i="1"/>
  <c r="BA364" i="1"/>
  <c r="BB364" i="1"/>
  <c r="BC364" i="1"/>
  <c r="BA365" i="1"/>
  <c r="BB365" i="1"/>
  <c r="BC365" i="1"/>
  <c r="BA366" i="1"/>
  <c r="BB366" i="1"/>
  <c r="BC366" i="1"/>
  <c r="BA367" i="1"/>
  <c r="BB367" i="1"/>
  <c r="BC367" i="1"/>
  <c r="BA368" i="1"/>
  <c r="BB368" i="1"/>
  <c r="BC368" i="1"/>
  <c r="BA369" i="1"/>
  <c r="BB369" i="1"/>
  <c r="BC369" i="1"/>
  <c r="BA370" i="1"/>
  <c r="BB370" i="1"/>
  <c r="BC370" i="1"/>
  <c r="BA371" i="1"/>
  <c r="BB371" i="1"/>
  <c r="BC371" i="1"/>
  <c r="BA372" i="1"/>
  <c r="BB372" i="1"/>
  <c r="BC372" i="1"/>
  <c r="BA373" i="1"/>
  <c r="BB373" i="1"/>
  <c r="BC373" i="1"/>
  <c r="BA374" i="1"/>
  <c r="BB374" i="1"/>
  <c r="BC374" i="1"/>
  <c r="BA375" i="1"/>
  <c r="BB375" i="1"/>
  <c r="BC375" i="1"/>
  <c r="BA376" i="1"/>
  <c r="BB376" i="1"/>
  <c r="BC376" i="1"/>
  <c r="BA377" i="1"/>
  <c r="BB377" i="1"/>
  <c r="BC377" i="1"/>
  <c r="BA378" i="1"/>
  <c r="BB378" i="1"/>
  <c r="BC378" i="1"/>
  <c r="BA379" i="1"/>
  <c r="BB379" i="1"/>
  <c r="BC379" i="1"/>
  <c r="BA380" i="1"/>
  <c r="BB380" i="1"/>
  <c r="BC380" i="1"/>
  <c r="BA381" i="1"/>
  <c r="BB381" i="1"/>
  <c r="BC381" i="1"/>
  <c r="BA382" i="1"/>
  <c r="BB382" i="1"/>
  <c r="BC382" i="1"/>
  <c r="BA383" i="1"/>
  <c r="BB383" i="1"/>
  <c r="BC383" i="1"/>
  <c r="BA384" i="1"/>
  <c r="BB384" i="1"/>
  <c r="BC384" i="1"/>
  <c r="BA385" i="1"/>
  <c r="BB385" i="1"/>
  <c r="BC385" i="1"/>
  <c r="BA386" i="1"/>
  <c r="BB386" i="1"/>
  <c r="BC386" i="1"/>
  <c r="BA387" i="1"/>
  <c r="BB387" i="1"/>
  <c r="BC387" i="1"/>
  <c r="BA388" i="1"/>
  <c r="BB388" i="1"/>
  <c r="BC388" i="1"/>
  <c r="BA389" i="1"/>
  <c r="BB389" i="1"/>
  <c r="BC389" i="1"/>
  <c r="BA390" i="1"/>
  <c r="BB390" i="1"/>
  <c r="BC390" i="1"/>
  <c r="BA391" i="1"/>
  <c r="BB391" i="1"/>
  <c r="BC391" i="1"/>
  <c r="BA392" i="1"/>
  <c r="BB392" i="1"/>
  <c r="BC392" i="1"/>
  <c r="BA393" i="1"/>
  <c r="BB393" i="1"/>
  <c r="BC393" i="1"/>
  <c r="BA394" i="1"/>
  <c r="BB394" i="1"/>
  <c r="BC394" i="1"/>
  <c r="BA395" i="1"/>
  <c r="BB395" i="1"/>
  <c r="BC395" i="1"/>
  <c r="BA396" i="1"/>
  <c r="BB396" i="1"/>
  <c r="BC396" i="1"/>
  <c r="BA397" i="1"/>
  <c r="BB397" i="1"/>
  <c r="BC397" i="1"/>
  <c r="BA398" i="1"/>
  <c r="BB398" i="1"/>
  <c r="BC398" i="1"/>
  <c r="BA399" i="1"/>
  <c r="BB399" i="1"/>
  <c r="BC399" i="1"/>
  <c r="BA400" i="1"/>
  <c r="BB400" i="1"/>
  <c r="BC400" i="1"/>
  <c r="BA401" i="1"/>
  <c r="BB401" i="1"/>
  <c r="BC401" i="1"/>
  <c r="BA402" i="1"/>
  <c r="BB402" i="1"/>
  <c r="BC402" i="1"/>
  <c r="BA403" i="1"/>
  <c r="BB403" i="1"/>
  <c r="BC403" i="1"/>
  <c r="BA404" i="1"/>
  <c r="BB404" i="1"/>
  <c r="BC404" i="1"/>
  <c r="BA405" i="1"/>
  <c r="BB405" i="1"/>
  <c r="BC405" i="1"/>
  <c r="BA406" i="1"/>
  <c r="BB406" i="1"/>
  <c r="BC406" i="1"/>
  <c r="BA407" i="1"/>
  <c r="BB407" i="1"/>
  <c r="BC407" i="1"/>
  <c r="BA408" i="1"/>
  <c r="BB408" i="1"/>
  <c r="BC408" i="1"/>
  <c r="BA409" i="1"/>
  <c r="BB409" i="1"/>
  <c r="BC409" i="1"/>
  <c r="BA410" i="1"/>
  <c r="BB410" i="1"/>
  <c r="BC410" i="1"/>
  <c r="BA411" i="1"/>
  <c r="BB411" i="1"/>
  <c r="BC411" i="1"/>
  <c r="BA412" i="1"/>
  <c r="BB412" i="1"/>
  <c r="BC412" i="1"/>
  <c r="BA413" i="1"/>
  <c r="BB413" i="1"/>
  <c r="BC413" i="1"/>
  <c r="BA414" i="1"/>
  <c r="BB414" i="1"/>
  <c r="BC414" i="1"/>
  <c r="BA415" i="1"/>
  <c r="BB415" i="1"/>
  <c r="BC415" i="1"/>
  <c r="BA416" i="1"/>
  <c r="BB416" i="1"/>
  <c r="BC416" i="1"/>
  <c r="BA417" i="1"/>
  <c r="BB417" i="1"/>
  <c r="BC417" i="1"/>
  <c r="BA418" i="1"/>
  <c r="BB418" i="1"/>
  <c r="BC418" i="1"/>
  <c r="BA419" i="1"/>
  <c r="BB419" i="1"/>
  <c r="BC419" i="1"/>
  <c r="BA420" i="1"/>
  <c r="BB420" i="1"/>
  <c r="BC420" i="1"/>
  <c r="BA421" i="1"/>
  <c r="BB421" i="1"/>
  <c r="BC421" i="1"/>
  <c r="BA422" i="1"/>
  <c r="BB422" i="1"/>
  <c r="BC422" i="1"/>
  <c r="BA423" i="1"/>
  <c r="BB423" i="1"/>
  <c r="BC423" i="1"/>
  <c r="BA424" i="1"/>
  <c r="BB424" i="1"/>
  <c r="BC424" i="1"/>
  <c r="BA425" i="1"/>
  <c r="BB425" i="1"/>
  <c r="BC425" i="1"/>
  <c r="BA426" i="1"/>
  <c r="BB426" i="1"/>
  <c r="BC426" i="1"/>
  <c r="BA427" i="1"/>
  <c r="BB427" i="1"/>
  <c r="BC427" i="1"/>
  <c r="BA428" i="1"/>
  <c r="BB428" i="1"/>
  <c r="BC428" i="1"/>
  <c r="BA429" i="1"/>
  <c r="BB429" i="1"/>
  <c r="BC429" i="1"/>
  <c r="BA430" i="1"/>
  <c r="BB430" i="1"/>
  <c r="BC430" i="1"/>
  <c r="BA431" i="1"/>
  <c r="BB431" i="1"/>
  <c r="BC431" i="1"/>
  <c r="BA432" i="1"/>
  <c r="BB432" i="1"/>
  <c r="BC432" i="1"/>
  <c r="BA433" i="1"/>
  <c r="BB433" i="1"/>
  <c r="BC433" i="1"/>
  <c r="BA434" i="1"/>
  <c r="BB434" i="1"/>
  <c r="BC434" i="1"/>
  <c r="BA435" i="1"/>
  <c r="BB435" i="1"/>
  <c r="BC435" i="1"/>
  <c r="BA436" i="1"/>
  <c r="BB436" i="1"/>
  <c r="BC436" i="1"/>
  <c r="BA437" i="1"/>
  <c r="BB437" i="1"/>
  <c r="BC437" i="1"/>
  <c r="BA438" i="1"/>
  <c r="BB438" i="1"/>
  <c r="BC438" i="1"/>
  <c r="BA439" i="1"/>
  <c r="BB439" i="1"/>
  <c r="BC439" i="1"/>
  <c r="BA440" i="1"/>
  <c r="BB440" i="1"/>
  <c r="BC440" i="1"/>
  <c r="BA441" i="1"/>
  <c r="BB441" i="1"/>
  <c r="BC441" i="1"/>
  <c r="BA442" i="1"/>
  <c r="BB442" i="1"/>
  <c r="BC442" i="1"/>
  <c r="BA443" i="1"/>
  <c r="BB443" i="1"/>
  <c r="BC443" i="1"/>
  <c r="BA444" i="1"/>
  <c r="BB444" i="1"/>
  <c r="BC444" i="1"/>
  <c r="BA445" i="1"/>
  <c r="BB445" i="1"/>
  <c r="BC445" i="1"/>
  <c r="BA446" i="1"/>
  <c r="BB446" i="1"/>
  <c r="BC446" i="1"/>
  <c r="BA447" i="1"/>
  <c r="BB447" i="1"/>
  <c r="BC447" i="1"/>
  <c r="BA448" i="1"/>
  <c r="BB448" i="1"/>
  <c r="BC448" i="1"/>
  <c r="BA449" i="1"/>
  <c r="BB449" i="1"/>
  <c r="BC449" i="1"/>
  <c r="BA450" i="1"/>
  <c r="BB450" i="1"/>
  <c r="BC450" i="1"/>
  <c r="BA451" i="1"/>
  <c r="BB451" i="1"/>
  <c r="BC451" i="1"/>
  <c r="BA452" i="1"/>
  <c r="BB452" i="1"/>
  <c r="BC452" i="1"/>
  <c r="BA453" i="1"/>
  <c r="BB453" i="1"/>
  <c r="BC453" i="1"/>
  <c r="BA454" i="1"/>
  <c r="BB454" i="1"/>
  <c r="BC454" i="1"/>
  <c r="BA455" i="1"/>
  <c r="BB455" i="1"/>
  <c r="BC455" i="1"/>
  <c r="BA456" i="1"/>
  <c r="BB456" i="1"/>
  <c r="BC456" i="1"/>
  <c r="BA457" i="1"/>
  <c r="BB457" i="1"/>
  <c r="BC457" i="1"/>
  <c r="BA458" i="1"/>
  <c r="BB458" i="1"/>
  <c r="BC458" i="1"/>
  <c r="BA459" i="1"/>
  <c r="BB459" i="1"/>
  <c r="BC459" i="1"/>
  <c r="BA460" i="1"/>
  <c r="BB460" i="1"/>
  <c r="BC460" i="1"/>
  <c r="BA461" i="1"/>
  <c r="BB461" i="1"/>
  <c r="BC461" i="1"/>
  <c r="BA462" i="1"/>
  <c r="BB462" i="1"/>
  <c r="BC462" i="1"/>
  <c r="BA463" i="1"/>
  <c r="BB463" i="1"/>
  <c r="BC463" i="1"/>
  <c r="BA464" i="1"/>
  <c r="BB464" i="1"/>
  <c r="BC464" i="1"/>
  <c r="BA465" i="1"/>
  <c r="BB465" i="1"/>
  <c r="BC465" i="1"/>
  <c r="BA466" i="1"/>
  <c r="BB466" i="1"/>
  <c r="BC466" i="1"/>
  <c r="BA467" i="1"/>
  <c r="BB467" i="1"/>
  <c r="BC467" i="1"/>
  <c r="BA468" i="1"/>
  <c r="BB468" i="1"/>
  <c r="BC468" i="1"/>
  <c r="BA469" i="1"/>
  <c r="BB469" i="1"/>
  <c r="BC469" i="1"/>
  <c r="BA470" i="1"/>
  <c r="BB470" i="1"/>
  <c r="BC470" i="1"/>
  <c r="BA471" i="1"/>
  <c r="BB471" i="1"/>
  <c r="BC471" i="1"/>
  <c r="BA472" i="1"/>
  <c r="BB472" i="1"/>
  <c r="BC472" i="1"/>
  <c r="BA473" i="1"/>
  <c r="BB473" i="1"/>
  <c r="BC473" i="1"/>
  <c r="BA474" i="1"/>
  <c r="BB474" i="1"/>
  <c r="BC474" i="1"/>
  <c r="BA475" i="1"/>
  <c r="BB475" i="1"/>
  <c r="BC475" i="1"/>
  <c r="BA476" i="1"/>
  <c r="BB476" i="1"/>
  <c r="BC476" i="1"/>
  <c r="BA477" i="1"/>
  <c r="BB477" i="1"/>
  <c r="BC477" i="1"/>
  <c r="BA478" i="1"/>
  <c r="BB478" i="1"/>
  <c r="BC478" i="1"/>
  <c r="BA479" i="1"/>
  <c r="BB479" i="1"/>
  <c r="BC479" i="1"/>
  <c r="BA480" i="1"/>
  <c r="BB480" i="1"/>
  <c r="BC480" i="1"/>
  <c r="BA481" i="1"/>
  <c r="BB481" i="1"/>
  <c r="BC481" i="1"/>
  <c r="BA482" i="1"/>
  <c r="BB482" i="1"/>
  <c r="BC482" i="1"/>
  <c r="BA483" i="1"/>
  <c r="BB483" i="1"/>
  <c r="BC483" i="1"/>
  <c r="BA484" i="1"/>
  <c r="BB484" i="1"/>
  <c r="BC484" i="1"/>
  <c r="BA485" i="1"/>
  <c r="BB485" i="1"/>
  <c r="BC485" i="1"/>
  <c r="BA486" i="1"/>
  <c r="BB486" i="1"/>
  <c r="BC486" i="1"/>
  <c r="BA487" i="1"/>
  <c r="BB487" i="1"/>
  <c r="BC487" i="1"/>
  <c r="BA488" i="1"/>
  <c r="BB488" i="1"/>
  <c r="BC488" i="1"/>
  <c r="BA489" i="1"/>
  <c r="BB489" i="1"/>
  <c r="BC489" i="1"/>
  <c r="BA490" i="1"/>
  <c r="BB490" i="1"/>
  <c r="BC490" i="1"/>
  <c r="BA491" i="1"/>
  <c r="BB491" i="1"/>
  <c r="BC491" i="1"/>
  <c r="BA492" i="1"/>
  <c r="BB492" i="1"/>
  <c r="BC492" i="1"/>
  <c r="BA493" i="1"/>
  <c r="BB493" i="1"/>
  <c r="BC493" i="1"/>
  <c r="BA494" i="1"/>
  <c r="BB494" i="1"/>
  <c r="BC494" i="1"/>
  <c r="BA495" i="1"/>
  <c r="BB495" i="1"/>
  <c r="BC495" i="1"/>
  <c r="BA496" i="1"/>
  <c r="BB496" i="1"/>
  <c r="BC496" i="1"/>
  <c r="BA497" i="1"/>
  <c r="BB497" i="1"/>
  <c r="BC497" i="1"/>
  <c r="BA498" i="1"/>
  <c r="BB498" i="1"/>
  <c r="BC498" i="1"/>
  <c r="BA499" i="1"/>
  <c r="BB499" i="1"/>
  <c r="BC499" i="1"/>
  <c r="BA500" i="1"/>
  <c r="BB500" i="1"/>
  <c r="BC500" i="1"/>
  <c r="BA501" i="1"/>
  <c r="BB501" i="1"/>
  <c r="BC501" i="1"/>
  <c r="BA502" i="1"/>
  <c r="BB502" i="1"/>
  <c r="BC502" i="1"/>
  <c r="BA503" i="1"/>
  <c r="BB503" i="1"/>
  <c r="BC503" i="1"/>
  <c r="BA504" i="1"/>
  <c r="BB504" i="1"/>
  <c r="BC504" i="1"/>
  <c r="BA505" i="1"/>
  <c r="BB505" i="1"/>
  <c r="BC505" i="1"/>
  <c r="BA506" i="1"/>
  <c r="BB506" i="1"/>
  <c r="BC506" i="1"/>
  <c r="BA507" i="1"/>
  <c r="BB507" i="1"/>
  <c r="BC507" i="1"/>
  <c r="BA508" i="1"/>
  <c r="BB508" i="1"/>
  <c r="BC508" i="1"/>
  <c r="BA509" i="1"/>
  <c r="BB509" i="1"/>
  <c r="BC509" i="1"/>
  <c r="BA510" i="1"/>
  <c r="BB510" i="1"/>
  <c r="BC510" i="1"/>
  <c r="BA511" i="1"/>
  <c r="BB511" i="1"/>
  <c r="BC511" i="1"/>
  <c r="BA512" i="1"/>
  <c r="BB512" i="1"/>
  <c r="BC512" i="1"/>
  <c r="BA513" i="1"/>
  <c r="BB513" i="1"/>
  <c r="BC513" i="1"/>
  <c r="BA514" i="1"/>
  <c r="BB514" i="1"/>
  <c r="BC514" i="1"/>
  <c r="BA515" i="1"/>
  <c r="BB515" i="1"/>
  <c r="BC515" i="1"/>
  <c r="BA516" i="1"/>
  <c r="BB516" i="1"/>
  <c r="BC516" i="1"/>
  <c r="BA517" i="1"/>
  <c r="BB517" i="1"/>
  <c r="BC517" i="1"/>
  <c r="BA518" i="1"/>
  <c r="BB518" i="1"/>
  <c r="BC518" i="1"/>
  <c r="BA519" i="1"/>
  <c r="BB519" i="1"/>
  <c r="BC519" i="1"/>
  <c r="BA520" i="1"/>
  <c r="BB520" i="1"/>
  <c r="BC520" i="1"/>
  <c r="BA521" i="1"/>
  <c r="BB521" i="1"/>
  <c r="BC521" i="1"/>
  <c r="BA522" i="1"/>
  <c r="BB522" i="1"/>
  <c r="BC522" i="1"/>
  <c r="BA523" i="1"/>
  <c r="BB523" i="1"/>
  <c r="BC523" i="1"/>
  <c r="BA524" i="1"/>
  <c r="BB524" i="1"/>
  <c r="BC524" i="1"/>
  <c r="BA525" i="1"/>
  <c r="BB525" i="1"/>
  <c r="BC525" i="1"/>
  <c r="BA526" i="1"/>
  <c r="BB526" i="1"/>
  <c r="BC526" i="1"/>
  <c r="BA527" i="1"/>
  <c r="BB527" i="1"/>
  <c r="BC527" i="1"/>
  <c r="BA528" i="1"/>
  <c r="BB528" i="1"/>
  <c r="BC528" i="1"/>
  <c r="BA529" i="1"/>
  <c r="BB529" i="1"/>
  <c r="BC529" i="1"/>
  <c r="BA530" i="1"/>
  <c r="BB530" i="1"/>
  <c r="BC530" i="1"/>
  <c r="BA531" i="1"/>
  <c r="BB531" i="1"/>
  <c r="BC531" i="1"/>
  <c r="BA532" i="1"/>
  <c r="BB532" i="1"/>
  <c r="BC532" i="1"/>
  <c r="BA533" i="1"/>
  <c r="BB533" i="1"/>
  <c r="BC533" i="1"/>
  <c r="BA534" i="1"/>
  <c r="BB534" i="1"/>
  <c r="BC534" i="1"/>
  <c r="BA535" i="1"/>
  <c r="BB535" i="1"/>
  <c r="BC535" i="1"/>
  <c r="BA536" i="1"/>
  <c r="BB536" i="1"/>
  <c r="BC536" i="1"/>
  <c r="BA537" i="1"/>
  <c r="BB537" i="1"/>
  <c r="BC537" i="1"/>
  <c r="BA538" i="1"/>
  <c r="BB538" i="1"/>
  <c r="BC538" i="1"/>
  <c r="BA539" i="1"/>
  <c r="BB539" i="1"/>
  <c r="BC539" i="1"/>
  <c r="BA540" i="1"/>
  <c r="BB540" i="1"/>
  <c r="BC540" i="1"/>
  <c r="BA541" i="1"/>
  <c r="BB541" i="1"/>
  <c r="BC541" i="1"/>
  <c r="BA542" i="1"/>
  <c r="BB542" i="1"/>
  <c r="BC542" i="1"/>
  <c r="BA543" i="1"/>
  <c r="BB543" i="1"/>
  <c r="BC543" i="1"/>
  <c r="BA544" i="1"/>
  <c r="BB544" i="1"/>
  <c r="BC544" i="1"/>
  <c r="BA545" i="1"/>
  <c r="BB545" i="1"/>
  <c r="BC545" i="1"/>
  <c r="BA546" i="1"/>
  <c r="BB546" i="1"/>
  <c r="BC546" i="1"/>
  <c r="BA547" i="1"/>
  <c r="BB547" i="1"/>
  <c r="BC547" i="1"/>
  <c r="BA548" i="1"/>
  <c r="BB548" i="1"/>
  <c r="BC548" i="1"/>
  <c r="BA549" i="1"/>
  <c r="BB549" i="1"/>
  <c r="BC549" i="1"/>
  <c r="BA550" i="1"/>
  <c r="BB550" i="1"/>
  <c r="BC550" i="1"/>
  <c r="BA551" i="1"/>
  <c r="BB551" i="1"/>
  <c r="BC551" i="1"/>
  <c r="BA552" i="1"/>
  <c r="BB552" i="1"/>
  <c r="BC552" i="1"/>
  <c r="BA553" i="1"/>
  <c r="BB553" i="1"/>
  <c r="BC553" i="1"/>
  <c r="BA554" i="1"/>
  <c r="BB554" i="1"/>
  <c r="BC554" i="1"/>
  <c r="BA555" i="1"/>
  <c r="BB555" i="1"/>
  <c r="BC555" i="1"/>
  <c r="BA556" i="1"/>
  <c r="BB556" i="1"/>
  <c r="BC556" i="1"/>
  <c r="BA557" i="1"/>
  <c r="BB557" i="1"/>
  <c r="BC557" i="1"/>
  <c r="BA558" i="1"/>
  <c r="BB558" i="1"/>
  <c r="BC558" i="1"/>
  <c r="BA559" i="1"/>
  <c r="BB559" i="1"/>
  <c r="BC559" i="1"/>
  <c r="BA560" i="1"/>
  <c r="BB560" i="1"/>
  <c r="BC560" i="1"/>
  <c r="BA561" i="1"/>
  <c r="BB561" i="1"/>
  <c r="BC561" i="1"/>
  <c r="BA562" i="1"/>
  <c r="BB562" i="1"/>
  <c r="BC562" i="1"/>
  <c r="BA563" i="1"/>
  <c r="BB563" i="1"/>
  <c r="BC563" i="1"/>
  <c r="BA564" i="1"/>
  <c r="BB564" i="1"/>
  <c r="BC564" i="1"/>
  <c r="BA565" i="1"/>
  <c r="BB565" i="1"/>
  <c r="BC565" i="1"/>
  <c r="BA566" i="1"/>
  <c r="BB566" i="1"/>
  <c r="BC566" i="1"/>
  <c r="BA567" i="1"/>
  <c r="BB567" i="1"/>
  <c r="BC567" i="1"/>
  <c r="BA568" i="1"/>
  <c r="BB568" i="1"/>
  <c r="BC568" i="1"/>
  <c r="BA569" i="1"/>
  <c r="BB569" i="1"/>
  <c r="BC569" i="1"/>
  <c r="BA570" i="1"/>
  <c r="BB570" i="1"/>
  <c r="BC570" i="1"/>
  <c r="BA571" i="1"/>
  <c r="BB571" i="1"/>
  <c r="BC571" i="1"/>
  <c r="BA572" i="1"/>
  <c r="BB572" i="1"/>
  <c r="BC572" i="1"/>
  <c r="BA573" i="1"/>
  <c r="BB573" i="1"/>
  <c r="BC573" i="1"/>
  <c r="BA574" i="1"/>
  <c r="BB574" i="1"/>
  <c r="BC574" i="1"/>
  <c r="BA575" i="1"/>
  <c r="BB575" i="1"/>
  <c r="BC575" i="1"/>
  <c r="BA576" i="1"/>
  <c r="BB576" i="1"/>
  <c r="BC576" i="1"/>
  <c r="BA577" i="1"/>
  <c r="BB577" i="1"/>
  <c r="BC577" i="1"/>
  <c r="BA578" i="1"/>
  <c r="BB578" i="1"/>
  <c r="BC578" i="1"/>
  <c r="BA579" i="1"/>
  <c r="BB579" i="1"/>
  <c r="BC579" i="1"/>
  <c r="BA580" i="1"/>
  <c r="BB580" i="1"/>
  <c r="BC580" i="1"/>
  <c r="BA581" i="1"/>
  <c r="BB581" i="1"/>
  <c r="BC581" i="1"/>
  <c r="BA582" i="1"/>
  <c r="BB582" i="1"/>
  <c r="BC582" i="1"/>
  <c r="BA583" i="1"/>
  <c r="BB583" i="1"/>
  <c r="BC583" i="1"/>
  <c r="BA584" i="1"/>
  <c r="BB584" i="1"/>
  <c r="BC584" i="1"/>
  <c r="BA585" i="1"/>
  <c r="BB585" i="1"/>
  <c r="BC585" i="1"/>
  <c r="BA586" i="1"/>
  <c r="BB586" i="1"/>
  <c r="BC586" i="1"/>
  <c r="BA587" i="1"/>
  <c r="BB587" i="1"/>
  <c r="BC587" i="1"/>
  <c r="BA588" i="1"/>
  <c r="BB588" i="1"/>
  <c r="BC588" i="1"/>
  <c r="BA589" i="1"/>
  <c r="BB589" i="1"/>
  <c r="BC589" i="1"/>
  <c r="BA590" i="1"/>
  <c r="BB590" i="1"/>
  <c r="BC590" i="1"/>
  <c r="BA591" i="1"/>
  <c r="BB591" i="1"/>
  <c r="BC591" i="1"/>
  <c r="BA592" i="1"/>
  <c r="BB592" i="1"/>
  <c r="BC592" i="1"/>
  <c r="BA593" i="1"/>
  <c r="BB593" i="1"/>
  <c r="BC593" i="1"/>
  <c r="BA594" i="1"/>
  <c r="BB594" i="1"/>
  <c r="BC594" i="1"/>
  <c r="BA595" i="1"/>
  <c r="BB595" i="1"/>
  <c r="BC595" i="1"/>
  <c r="BA596" i="1"/>
  <c r="BB596" i="1"/>
  <c r="BC596" i="1"/>
  <c r="BA597" i="1"/>
  <c r="BB597" i="1"/>
  <c r="BC597" i="1"/>
  <c r="BA598" i="1"/>
  <c r="BB598" i="1"/>
  <c r="BC598" i="1"/>
  <c r="BA599" i="1"/>
  <c r="BB599" i="1"/>
  <c r="BC599" i="1"/>
  <c r="BA600" i="1"/>
  <c r="BB600" i="1"/>
  <c r="BC600" i="1"/>
  <c r="BA601" i="1"/>
  <c r="BB601" i="1"/>
  <c r="BC601" i="1"/>
  <c r="BA602" i="1"/>
  <c r="BB602" i="1"/>
  <c r="BC602" i="1"/>
  <c r="BA603" i="1"/>
  <c r="BB603" i="1"/>
  <c r="BC603" i="1"/>
  <c r="BA604" i="1"/>
  <c r="BB604" i="1"/>
  <c r="BC604" i="1"/>
  <c r="BA605" i="1"/>
  <c r="BB605" i="1"/>
  <c r="BC605" i="1"/>
  <c r="BA606" i="1"/>
  <c r="BB606" i="1"/>
  <c r="BC606" i="1"/>
  <c r="BA607" i="1"/>
  <c r="BB607" i="1"/>
  <c r="BC607" i="1"/>
  <c r="BA608" i="1"/>
  <c r="BB608" i="1"/>
  <c r="BC608" i="1"/>
  <c r="BA609" i="1"/>
  <c r="BB609" i="1"/>
  <c r="BC609" i="1"/>
  <c r="BA610" i="1"/>
  <c r="BB610" i="1"/>
  <c r="BC610" i="1"/>
  <c r="BA611" i="1"/>
  <c r="BB611" i="1"/>
  <c r="BC611" i="1"/>
  <c r="BA612" i="1"/>
  <c r="BB612" i="1"/>
  <c r="BC612" i="1"/>
  <c r="BA613" i="1"/>
  <c r="BB613" i="1"/>
  <c r="BC613" i="1"/>
  <c r="BA614" i="1"/>
  <c r="BB614" i="1"/>
  <c r="BC614" i="1"/>
  <c r="BB108" i="1"/>
  <c r="BC108" i="1"/>
  <c r="BA108" i="1"/>
  <c r="I109" i="1" l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I116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I124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I132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I140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I148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I156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I164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I172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J179" i="1"/>
  <c r="K179" i="1"/>
  <c r="L179" i="1"/>
  <c r="I180" i="1"/>
  <c r="J180" i="1"/>
  <c r="K180" i="1"/>
  <c r="L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I211" i="1"/>
  <c r="J211" i="1"/>
  <c r="K211" i="1"/>
  <c r="L211" i="1"/>
  <c r="I212" i="1"/>
  <c r="J212" i="1"/>
  <c r="K212" i="1"/>
  <c r="L212" i="1"/>
  <c r="I213" i="1"/>
  <c r="J213" i="1"/>
  <c r="K213" i="1"/>
  <c r="L213" i="1"/>
  <c r="I214" i="1"/>
  <c r="J214" i="1"/>
  <c r="K214" i="1"/>
  <c r="L214" i="1"/>
  <c r="I215" i="1"/>
  <c r="J215" i="1"/>
  <c r="K215" i="1"/>
  <c r="L215" i="1"/>
  <c r="I216" i="1"/>
  <c r="J216" i="1"/>
  <c r="K216" i="1"/>
  <c r="L216" i="1"/>
  <c r="I217" i="1"/>
  <c r="J217" i="1"/>
  <c r="K217" i="1"/>
  <c r="L217" i="1"/>
  <c r="I218" i="1"/>
  <c r="J218" i="1"/>
  <c r="K218" i="1"/>
  <c r="L218" i="1"/>
  <c r="I219" i="1"/>
  <c r="J219" i="1"/>
  <c r="K219" i="1"/>
  <c r="L219" i="1"/>
  <c r="I220" i="1"/>
  <c r="J220" i="1"/>
  <c r="K220" i="1"/>
  <c r="L220" i="1"/>
  <c r="I221" i="1"/>
  <c r="J221" i="1"/>
  <c r="K221" i="1"/>
  <c r="L221" i="1"/>
  <c r="I222" i="1"/>
  <c r="J222" i="1"/>
  <c r="K222" i="1"/>
  <c r="L222" i="1"/>
  <c r="I223" i="1"/>
  <c r="J223" i="1"/>
  <c r="K223" i="1"/>
  <c r="L223" i="1"/>
  <c r="I224" i="1"/>
  <c r="J224" i="1"/>
  <c r="K224" i="1"/>
  <c r="L224" i="1"/>
  <c r="I225" i="1"/>
  <c r="J225" i="1"/>
  <c r="K225" i="1"/>
  <c r="L225" i="1"/>
  <c r="I226" i="1"/>
  <c r="J226" i="1"/>
  <c r="K226" i="1"/>
  <c r="L226" i="1"/>
  <c r="I227" i="1"/>
  <c r="J227" i="1"/>
  <c r="K227" i="1"/>
  <c r="L227" i="1"/>
  <c r="I228" i="1"/>
  <c r="J228" i="1"/>
  <c r="K228" i="1"/>
  <c r="L228" i="1"/>
  <c r="I229" i="1"/>
  <c r="J229" i="1"/>
  <c r="K229" i="1"/>
  <c r="L229" i="1"/>
  <c r="I230" i="1"/>
  <c r="J230" i="1"/>
  <c r="K230" i="1"/>
  <c r="L230" i="1"/>
  <c r="I231" i="1"/>
  <c r="J231" i="1"/>
  <c r="K231" i="1"/>
  <c r="L231" i="1"/>
  <c r="I232" i="1"/>
  <c r="J232" i="1"/>
  <c r="K232" i="1"/>
  <c r="L232" i="1"/>
  <c r="I233" i="1"/>
  <c r="J233" i="1"/>
  <c r="K233" i="1"/>
  <c r="L233" i="1"/>
  <c r="I234" i="1"/>
  <c r="J234" i="1"/>
  <c r="K234" i="1"/>
  <c r="L234" i="1"/>
  <c r="I235" i="1"/>
  <c r="J235" i="1"/>
  <c r="K235" i="1"/>
  <c r="L235" i="1"/>
  <c r="I236" i="1"/>
  <c r="J236" i="1"/>
  <c r="K236" i="1"/>
  <c r="L236" i="1"/>
  <c r="I237" i="1"/>
  <c r="J237" i="1"/>
  <c r="K237" i="1"/>
  <c r="L237" i="1"/>
  <c r="I238" i="1"/>
  <c r="J238" i="1"/>
  <c r="K238" i="1"/>
  <c r="L238" i="1"/>
  <c r="I239" i="1"/>
  <c r="J239" i="1"/>
  <c r="K239" i="1"/>
  <c r="L239" i="1"/>
  <c r="I240" i="1"/>
  <c r="J240" i="1"/>
  <c r="K240" i="1"/>
  <c r="L240" i="1"/>
  <c r="I241" i="1"/>
  <c r="J241" i="1"/>
  <c r="K241" i="1"/>
  <c r="L241" i="1"/>
  <c r="I242" i="1"/>
  <c r="J242" i="1"/>
  <c r="K242" i="1"/>
  <c r="L242" i="1"/>
  <c r="I243" i="1"/>
  <c r="J243" i="1"/>
  <c r="K243" i="1"/>
  <c r="L243" i="1"/>
  <c r="I244" i="1"/>
  <c r="J244" i="1"/>
  <c r="K244" i="1"/>
  <c r="L244" i="1"/>
  <c r="I245" i="1"/>
  <c r="J245" i="1"/>
  <c r="K245" i="1"/>
  <c r="L245" i="1"/>
  <c r="I246" i="1"/>
  <c r="J246" i="1"/>
  <c r="K246" i="1"/>
  <c r="L246" i="1"/>
  <c r="I247" i="1"/>
  <c r="J247" i="1"/>
  <c r="K247" i="1"/>
  <c r="L247" i="1"/>
  <c r="I248" i="1"/>
  <c r="J248" i="1"/>
  <c r="K248" i="1"/>
  <c r="L248" i="1"/>
  <c r="I249" i="1"/>
  <c r="J249" i="1"/>
  <c r="K249" i="1"/>
  <c r="L249" i="1"/>
  <c r="I250" i="1"/>
  <c r="J250" i="1"/>
  <c r="K250" i="1"/>
  <c r="L250" i="1"/>
  <c r="I251" i="1"/>
  <c r="J251" i="1"/>
  <c r="K251" i="1"/>
  <c r="L251" i="1"/>
  <c r="I252" i="1"/>
  <c r="J252" i="1"/>
  <c r="K252" i="1"/>
  <c r="L252" i="1"/>
  <c r="I253" i="1"/>
  <c r="J253" i="1"/>
  <c r="K253" i="1"/>
  <c r="L253" i="1"/>
  <c r="I254" i="1"/>
  <c r="J254" i="1"/>
  <c r="K254" i="1"/>
  <c r="L254" i="1"/>
  <c r="I255" i="1"/>
  <c r="J255" i="1"/>
  <c r="K255" i="1"/>
  <c r="L255" i="1"/>
  <c r="I256" i="1"/>
  <c r="J256" i="1"/>
  <c r="K256" i="1"/>
  <c r="L256" i="1"/>
  <c r="I257" i="1"/>
  <c r="J257" i="1"/>
  <c r="K257" i="1"/>
  <c r="L257" i="1"/>
  <c r="I258" i="1"/>
  <c r="J258" i="1"/>
  <c r="K258" i="1"/>
  <c r="L258" i="1"/>
  <c r="I259" i="1"/>
  <c r="J259" i="1"/>
  <c r="K259" i="1"/>
  <c r="L259" i="1"/>
  <c r="I260" i="1"/>
  <c r="J260" i="1"/>
  <c r="K260" i="1"/>
  <c r="L260" i="1"/>
  <c r="I261" i="1"/>
  <c r="J261" i="1"/>
  <c r="K261" i="1"/>
  <c r="L261" i="1"/>
  <c r="I262" i="1"/>
  <c r="J262" i="1"/>
  <c r="K262" i="1"/>
  <c r="L262" i="1"/>
  <c r="I263" i="1"/>
  <c r="J263" i="1"/>
  <c r="K263" i="1"/>
  <c r="L263" i="1"/>
  <c r="I264" i="1"/>
  <c r="J264" i="1"/>
  <c r="K264" i="1"/>
  <c r="L264" i="1"/>
  <c r="I265" i="1"/>
  <c r="J265" i="1"/>
  <c r="K265" i="1"/>
  <c r="L265" i="1"/>
  <c r="I266" i="1"/>
  <c r="J266" i="1"/>
  <c r="K266" i="1"/>
  <c r="L266" i="1"/>
  <c r="I267" i="1"/>
  <c r="J267" i="1"/>
  <c r="K267" i="1"/>
  <c r="L267" i="1"/>
  <c r="I268" i="1"/>
  <c r="J268" i="1"/>
  <c r="K268" i="1"/>
  <c r="L268" i="1"/>
  <c r="I269" i="1"/>
  <c r="J269" i="1"/>
  <c r="K269" i="1"/>
  <c r="L269" i="1"/>
  <c r="I270" i="1"/>
  <c r="J270" i="1"/>
  <c r="K270" i="1"/>
  <c r="L270" i="1"/>
  <c r="I271" i="1"/>
  <c r="J271" i="1"/>
  <c r="K271" i="1"/>
  <c r="L271" i="1"/>
  <c r="I272" i="1"/>
  <c r="J272" i="1"/>
  <c r="K272" i="1"/>
  <c r="L272" i="1"/>
  <c r="I273" i="1"/>
  <c r="J273" i="1"/>
  <c r="K273" i="1"/>
  <c r="L273" i="1"/>
  <c r="I274" i="1"/>
  <c r="J274" i="1"/>
  <c r="K274" i="1"/>
  <c r="L274" i="1"/>
  <c r="I275" i="1"/>
  <c r="J275" i="1"/>
  <c r="K275" i="1"/>
  <c r="L275" i="1"/>
  <c r="I276" i="1"/>
  <c r="J276" i="1"/>
  <c r="K276" i="1"/>
  <c r="L276" i="1"/>
  <c r="I277" i="1"/>
  <c r="J277" i="1"/>
  <c r="K277" i="1"/>
  <c r="L277" i="1"/>
  <c r="I278" i="1"/>
  <c r="J278" i="1"/>
  <c r="K278" i="1"/>
  <c r="L278" i="1"/>
  <c r="I279" i="1"/>
  <c r="J279" i="1"/>
  <c r="K279" i="1"/>
  <c r="L279" i="1"/>
  <c r="I280" i="1"/>
  <c r="J280" i="1"/>
  <c r="K280" i="1"/>
  <c r="L280" i="1"/>
  <c r="I281" i="1"/>
  <c r="J281" i="1"/>
  <c r="K281" i="1"/>
  <c r="L281" i="1"/>
  <c r="I282" i="1"/>
  <c r="J282" i="1"/>
  <c r="K282" i="1"/>
  <c r="L282" i="1"/>
  <c r="I283" i="1"/>
  <c r="J283" i="1"/>
  <c r="K283" i="1"/>
  <c r="L283" i="1"/>
  <c r="I284" i="1"/>
  <c r="J284" i="1"/>
  <c r="K284" i="1"/>
  <c r="L284" i="1"/>
  <c r="I285" i="1"/>
  <c r="J285" i="1"/>
  <c r="K285" i="1"/>
  <c r="L285" i="1"/>
  <c r="I286" i="1"/>
  <c r="J286" i="1"/>
  <c r="K286" i="1"/>
  <c r="L286" i="1"/>
  <c r="I287" i="1"/>
  <c r="J287" i="1"/>
  <c r="K287" i="1"/>
  <c r="L287" i="1"/>
  <c r="I288" i="1"/>
  <c r="J288" i="1"/>
  <c r="K288" i="1"/>
  <c r="L288" i="1"/>
  <c r="I289" i="1"/>
  <c r="J289" i="1"/>
  <c r="K289" i="1"/>
  <c r="L289" i="1"/>
  <c r="I290" i="1"/>
  <c r="J290" i="1"/>
  <c r="K290" i="1"/>
  <c r="L290" i="1"/>
  <c r="I291" i="1"/>
  <c r="J291" i="1"/>
  <c r="K291" i="1"/>
  <c r="L291" i="1"/>
  <c r="I292" i="1"/>
  <c r="J292" i="1"/>
  <c r="K292" i="1"/>
  <c r="L292" i="1"/>
  <c r="I293" i="1"/>
  <c r="J293" i="1"/>
  <c r="K293" i="1"/>
  <c r="L293" i="1"/>
  <c r="I294" i="1"/>
  <c r="J294" i="1"/>
  <c r="K294" i="1"/>
  <c r="L294" i="1"/>
  <c r="I295" i="1"/>
  <c r="J295" i="1"/>
  <c r="K295" i="1"/>
  <c r="L295" i="1"/>
  <c r="I296" i="1"/>
  <c r="J296" i="1"/>
  <c r="K296" i="1"/>
  <c r="L296" i="1"/>
  <c r="I297" i="1"/>
  <c r="J297" i="1"/>
  <c r="K297" i="1"/>
  <c r="L297" i="1"/>
  <c r="I298" i="1"/>
  <c r="J298" i="1"/>
  <c r="K298" i="1"/>
  <c r="L298" i="1"/>
  <c r="I299" i="1"/>
  <c r="J299" i="1"/>
  <c r="K299" i="1"/>
  <c r="L299" i="1"/>
  <c r="I300" i="1"/>
  <c r="J300" i="1"/>
  <c r="K300" i="1"/>
  <c r="L300" i="1"/>
  <c r="I301" i="1"/>
  <c r="J301" i="1"/>
  <c r="K301" i="1"/>
  <c r="L301" i="1"/>
  <c r="I302" i="1"/>
  <c r="J302" i="1"/>
  <c r="K302" i="1"/>
  <c r="L302" i="1"/>
  <c r="I303" i="1"/>
  <c r="J303" i="1"/>
  <c r="K303" i="1"/>
  <c r="L303" i="1"/>
  <c r="I304" i="1"/>
  <c r="J304" i="1"/>
  <c r="K304" i="1"/>
  <c r="L304" i="1"/>
  <c r="I305" i="1"/>
  <c r="J305" i="1"/>
  <c r="K305" i="1"/>
  <c r="L305" i="1"/>
  <c r="I306" i="1"/>
  <c r="J306" i="1"/>
  <c r="K306" i="1"/>
  <c r="L306" i="1"/>
  <c r="I307" i="1"/>
  <c r="J307" i="1"/>
  <c r="K307" i="1"/>
  <c r="L307" i="1"/>
  <c r="I308" i="1"/>
  <c r="J308" i="1"/>
  <c r="K308" i="1"/>
  <c r="L308" i="1"/>
  <c r="I309" i="1"/>
  <c r="J309" i="1"/>
  <c r="K309" i="1"/>
  <c r="L309" i="1"/>
  <c r="I310" i="1"/>
  <c r="J310" i="1"/>
  <c r="K310" i="1"/>
  <c r="L310" i="1"/>
  <c r="I311" i="1"/>
  <c r="J311" i="1"/>
  <c r="K311" i="1"/>
  <c r="L311" i="1"/>
  <c r="I312" i="1"/>
  <c r="J312" i="1"/>
  <c r="K312" i="1"/>
  <c r="L312" i="1"/>
  <c r="I313" i="1"/>
  <c r="J313" i="1"/>
  <c r="K313" i="1"/>
  <c r="L313" i="1"/>
  <c r="I314" i="1"/>
  <c r="J314" i="1"/>
  <c r="K314" i="1"/>
  <c r="L314" i="1"/>
  <c r="I315" i="1"/>
  <c r="J315" i="1"/>
  <c r="K315" i="1"/>
  <c r="L315" i="1"/>
  <c r="I316" i="1"/>
  <c r="J316" i="1"/>
  <c r="K316" i="1"/>
  <c r="L316" i="1"/>
  <c r="I317" i="1"/>
  <c r="J317" i="1"/>
  <c r="K317" i="1"/>
  <c r="L317" i="1"/>
  <c r="I318" i="1"/>
  <c r="J318" i="1"/>
  <c r="K318" i="1"/>
  <c r="L318" i="1"/>
  <c r="I319" i="1"/>
  <c r="J319" i="1"/>
  <c r="K319" i="1"/>
  <c r="L319" i="1"/>
  <c r="I320" i="1"/>
  <c r="J320" i="1"/>
  <c r="K320" i="1"/>
  <c r="L320" i="1"/>
  <c r="I321" i="1"/>
  <c r="J321" i="1"/>
  <c r="K321" i="1"/>
  <c r="L321" i="1"/>
  <c r="I322" i="1"/>
  <c r="J322" i="1"/>
  <c r="K322" i="1"/>
  <c r="L322" i="1"/>
  <c r="I323" i="1"/>
  <c r="J323" i="1"/>
  <c r="K323" i="1"/>
  <c r="L323" i="1"/>
  <c r="I324" i="1"/>
  <c r="J324" i="1"/>
  <c r="K324" i="1"/>
  <c r="L324" i="1"/>
  <c r="I325" i="1"/>
  <c r="J325" i="1"/>
  <c r="K325" i="1"/>
  <c r="L325" i="1"/>
  <c r="I326" i="1"/>
  <c r="J326" i="1"/>
  <c r="K326" i="1"/>
  <c r="L326" i="1"/>
  <c r="I327" i="1"/>
  <c r="J327" i="1"/>
  <c r="K327" i="1"/>
  <c r="L327" i="1"/>
  <c r="I328" i="1"/>
  <c r="J328" i="1"/>
  <c r="K328" i="1"/>
  <c r="L328" i="1"/>
  <c r="I329" i="1"/>
  <c r="J329" i="1"/>
  <c r="K329" i="1"/>
  <c r="L329" i="1"/>
  <c r="I330" i="1"/>
  <c r="J330" i="1"/>
  <c r="K330" i="1"/>
  <c r="L330" i="1"/>
  <c r="I331" i="1"/>
  <c r="J331" i="1"/>
  <c r="K331" i="1"/>
  <c r="L331" i="1"/>
  <c r="I332" i="1"/>
  <c r="J332" i="1"/>
  <c r="K332" i="1"/>
  <c r="L332" i="1"/>
  <c r="I333" i="1"/>
  <c r="J333" i="1"/>
  <c r="K333" i="1"/>
  <c r="L333" i="1"/>
  <c r="I334" i="1"/>
  <c r="J334" i="1"/>
  <c r="K334" i="1"/>
  <c r="L334" i="1"/>
  <c r="I335" i="1"/>
  <c r="J335" i="1"/>
  <c r="K335" i="1"/>
  <c r="L335" i="1"/>
  <c r="I336" i="1"/>
  <c r="J336" i="1"/>
  <c r="K336" i="1"/>
  <c r="L336" i="1"/>
  <c r="I337" i="1"/>
  <c r="J337" i="1"/>
  <c r="K337" i="1"/>
  <c r="L337" i="1"/>
  <c r="I338" i="1"/>
  <c r="J338" i="1"/>
  <c r="K338" i="1"/>
  <c r="L338" i="1"/>
  <c r="I339" i="1"/>
  <c r="J339" i="1"/>
  <c r="K339" i="1"/>
  <c r="L339" i="1"/>
  <c r="I340" i="1"/>
  <c r="J340" i="1"/>
  <c r="K340" i="1"/>
  <c r="L340" i="1"/>
  <c r="I341" i="1"/>
  <c r="J341" i="1"/>
  <c r="K341" i="1"/>
  <c r="L341" i="1"/>
  <c r="I342" i="1"/>
  <c r="J342" i="1"/>
  <c r="K342" i="1"/>
  <c r="L342" i="1"/>
  <c r="I343" i="1"/>
  <c r="J343" i="1"/>
  <c r="K343" i="1"/>
  <c r="L343" i="1"/>
  <c r="I344" i="1"/>
  <c r="J344" i="1"/>
  <c r="K344" i="1"/>
  <c r="L344" i="1"/>
  <c r="I345" i="1"/>
  <c r="J345" i="1"/>
  <c r="K345" i="1"/>
  <c r="L345" i="1"/>
  <c r="I346" i="1"/>
  <c r="J346" i="1"/>
  <c r="K346" i="1"/>
  <c r="L346" i="1"/>
  <c r="I347" i="1"/>
  <c r="J347" i="1"/>
  <c r="K347" i="1"/>
  <c r="L347" i="1"/>
  <c r="I348" i="1"/>
  <c r="J348" i="1"/>
  <c r="K348" i="1"/>
  <c r="L348" i="1"/>
  <c r="I349" i="1"/>
  <c r="J349" i="1"/>
  <c r="K349" i="1"/>
  <c r="L349" i="1"/>
  <c r="I350" i="1"/>
  <c r="J350" i="1"/>
  <c r="K350" i="1"/>
  <c r="L350" i="1"/>
  <c r="I351" i="1"/>
  <c r="J351" i="1"/>
  <c r="K351" i="1"/>
  <c r="L351" i="1"/>
  <c r="I352" i="1"/>
  <c r="J352" i="1"/>
  <c r="K352" i="1"/>
  <c r="L352" i="1"/>
  <c r="I353" i="1"/>
  <c r="J353" i="1"/>
  <c r="K353" i="1"/>
  <c r="L353" i="1"/>
  <c r="I354" i="1"/>
  <c r="J354" i="1"/>
  <c r="K354" i="1"/>
  <c r="L354" i="1"/>
  <c r="I355" i="1"/>
  <c r="J355" i="1"/>
  <c r="K355" i="1"/>
  <c r="L355" i="1"/>
  <c r="I356" i="1"/>
  <c r="J356" i="1"/>
  <c r="K356" i="1"/>
  <c r="L356" i="1"/>
  <c r="I357" i="1"/>
  <c r="J357" i="1"/>
  <c r="K357" i="1"/>
  <c r="L357" i="1"/>
  <c r="I358" i="1"/>
  <c r="J358" i="1"/>
  <c r="K358" i="1"/>
  <c r="L358" i="1"/>
  <c r="I359" i="1"/>
  <c r="J359" i="1"/>
  <c r="K359" i="1"/>
  <c r="L359" i="1"/>
  <c r="I360" i="1"/>
  <c r="J360" i="1"/>
  <c r="K360" i="1"/>
  <c r="L360" i="1"/>
  <c r="I361" i="1"/>
  <c r="J361" i="1"/>
  <c r="K361" i="1"/>
  <c r="L361" i="1"/>
  <c r="I362" i="1"/>
  <c r="J362" i="1"/>
  <c r="K362" i="1"/>
  <c r="L362" i="1"/>
  <c r="I363" i="1"/>
  <c r="J363" i="1"/>
  <c r="K363" i="1"/>
  <c r="L363" i="1"/>
  <c r="I364" i="1"/>
  <c r="J364" i="1"/>
  <c r="K364" i="1"/>
  <c r="L364" i="1"/>
  <c r="I365" i="1"/>
  <c r="J365" i="1"/>
  <c r="K365" i="1"/>
  <c r="L365" i="1"/>
  <c r="I366" i="1"/>
  <c r="J366" i="1"/>
  <c r="K366" i="1"/>
  <c r="L366" i="1"/>
  <c r="I367" i="1"/>
  <c r="J367" i="1"/>
  <c r="K367" i="1"/>
  <c r="L367" i="1"/>
  <c r="I368" i="1"/>
  <c r="J368" i="1"/>
  <c r="K368" i="1"/>
  <c r="L368" i="1"/>
  <c r="I369" i="1"/>
  <c r="J369" i="1"/>
  <c r="K369" i="1"/>
  <c r="L369" i="1"/>
  <c r="I370" i="1"/>
  <c r="J370" i="1"/>
  <c r="K370" i="1"/>
  <c r="L370" i="1"/>
  <c r="I371" i="1"/>
  <c r="J371" i="1"/>
  <c r="K371" i="1"/>
  <c r="L371" i="1"/>
  <c r="I372" i="1"/>
  <c r="J372" i="1"/>
  <c r="K372" i="1"/>
  <c r="L372" i="1"/>
  <c r="I373" i="1"/>
  <c r="J373" i="1"/>
  <c r="K373" i="1"/>
  <c r="L373" i="1"/>
  <c r="I374" i="1"/>
  <c r="J374" i="1"/>
  <c r="K374" i="1"/>
  <c r="L374" i="1"/>
  <c r="I375" i="1"/>
  <c r="J375" i="1"/>
  <c r="K375" i="1"/>
  <c r="L375" i="1"/>
  <c r="I376" i="1"/>
  <c r="J376" i="1"/>
  <c r="K376" i="1"/>
  <c r="L376" i="1"/>
  <c r="I377" i="1"/>
  <c r="J377" i="1"/>
  <c r="K377" i="1"/>
  <c r="L377" i="1"/>
  <c r="I378" i="1"/>
  <c r="J378" i="1"/>
  <c r="K378" i="1"/>
  <c r="L378" i="1"/>
  <c r="I379" i="1"/>
  <c r="J379" i="1"/>
  <c r="K379" i="1"/>
  <c r="L379" i="1"/>
  <c r="I380" i="1"/>
  <c r="J380" i="1"/>
  <c r="K380" i="1"/>
  <c r="L380" i="1"/>
  <c r="I381" i="1"/>
  <c r="J381" i="1"/>
  <c r="K381" i="1"/>
  <c r="L381" i="1"/>
  <c r="I382" i="1"/>
  <c r="J382" i="1"/>
  <c r="K382" i="1"/>
  <c r="L382" i="1"/>
  <c r="I383" i="1"/>
  <c r="J383" i="1"/>
  <c r="K383" i="1"/>
  <c r="L383" i="1"/>
  <c r="I384" i="1"/>
  <c r="J384" i="1"/>
  <c r="K384" i="1"/>
  <c r="L384" i="1"/>
  <c r="I385" i="1"/>
  <c r="J385" i="1"/>
  <c r="K385" i="1"/>
  <c r="L385" i="1"/>
  <c r="I386" i="1"/>
  <c r="J386" i="1"/>
  <c r="K386" i="1"/>
  <c r="L386" i="1"/>
  <c r="I387" i="1"/>
  <c r="J387" i="1"/>
  <c r="K387" i="1"/>
  <c r="L387" i="1"/>
  <c r="I388" i="1"/>
  <c r="J388" i="1"/>
  <c r="K388" i="1"/>
  <c r="L388" i="1"/>
  <c r="I389" i="1"/>
  <c r="J389" i="1"/>
  <c r="K389" i="1"/>
  <c r="L389" i="1"/>
  <c r="I390" i="1"/>
  <c r="J390" i="1"/>
  <c r="K390" i="1"/>
  <c r="L390" i="1"/>
  <c r="I391" i="1"/>
  <c r="J391" i="1"/>
  <c r="K391" i="1"/>
  <c r="L391" i="1"/>
  <c r="I392" i="1"/>
  <c r="J392" i="1"/>
  <c r="K392" i="1"/>
  <c r="L392" i="1"/>
  <c r="I393" i="1"/>
  <c r="J393" i="1"/>
  <c r="K393" i="1"/>
  <c r="L393" i="1"/>
  <c r="I394" i="1"/>
  <c r="J394" i="1"/>
  <c r="K394" i="1"/>
  <c r="L394" i="1"/>
  <c r="I395" i="1"/>
  <c r="J395" i="1"/>
  <c r="K395" i="1"/>
  <c r="L395" i="1"/>
  <c r="I396" i="1"/>
  <c r="J396" i="1"/>
  <c r="K396" i="1"/>
  <c r="L396" i="1"/>
  <c r="I397" i="1"/>
  <c r="J397" i="1"/>
  <c r="K397" i="1"/>
  <c r="L397" i="1"/>
  <c r="I398" i="1"/>
  <c r="J398" i="1"/>
  <c r="K398" i="1"/>
  <c r="L398" i="1"/>
  <c r="I399" i="1"/>
  <c r="J399" i="1"/>
  <c r="K399" i="1"/>
  <c r="L399" i="1"/>
  <c r="I400" i="1"/>
  <c r="J400" i="1"/>
  <c r="K400" i="1"/>
  <c r="L400" i="1"/>
  <c r="I401" i="1"/>
  <c r="J401" i="1"/>
  <c r="K401" i="1"/>
  <c r="L401" i="1"/>
  <c r="I402" i="1"/>
  <c r="J402" i="1"/>
  <c r="K402" i="1"/>
  <c r="L402" i="1"/>
  <c r="I403" i="1"/>
  <c r="J403" i="1"/>
  <c r="K403" i="1"/>
  <c r="L403" i="1"/>
  <c r="I404" i="1"/>
  <c r="J404" i="1"/>
  <c r="K404" i="1"/>
  <c r="L404" i="1"/>
  <c r="I405" i="1"/>
  <c r="J405" i="1"/>
  <c r="K405" i="1"/>
  <c r="L405" i="1"/>
  <c r="I406" i="1"/>
  <c r="J406" i="1"/>
  <c r="K406" i="1"/>
  <c r="L406" i="1"/>
  <c r="I407" i="1"/>
  <c r="J407" i="1"/>
  <c r="K407" i="1"/>
  <c r="L407" i="1"/>
  <c r="I408" i="1"/>
  <c r="J408" i="1"/>
  <c r="K408" i="1"/>
  <c r="L408" i="1"/>
  <c r="I409" i="1"/>
  <c r="J409" i="1"/>
  <c r="K409" i="1"/>
  <c r="L409" i="1"/>
  <c r="I410" i="1"/>
  <c r="J410" i="1"/>
  <c r="K410" i="1"/>
  <c r="L410" i="1"/>
  <c r="I411" i="1"/>
  <c r="J411" i="1"/>
  <c r="K411" i="1"/>
  <c r="L411" i="1"/>
  <c r="I412" i="1"/>
  <c r="J412" i="1"/>
  <c r="K412" i="1"/>
  <c r="L412" i="1"/>
  <c r="I413" i="1"/>
  <c r="J413" i="1"/>
  <c r="K413" i="1"/>
  <c r="L413" i="1"/>
  <c r="I414" i="1"/>
  <c r="J414" i="1"/>
  <c r="K414" i="1"/>
  <c r="L414" i="1"/>
  <c r="I415" i="1"/>
  <c r="J415" i="1"/>
  <c r="K415" i="1"/>
  <c r="L415" i="1"/>
  <c r="I416" i="1"/>
  <c r="J416" i="1"/>
  <c r="K416" i="1"/>
  <c r="L416" i="1"/>
  <c r="I417" i="1"/>
  <c r="J417" i="1"/>
  <c r="K417" i="1"/>
  <c r="L417" i="1"/>
  <c r="I418" i="1"/>
  <c r="J418" i="1"/>
  <c r="K418" i="1"/>
  <c r="L418" i="1"/>
  <c r="I419" i="1"/>
  <c r="J419" i="1"/>
  <c r="K419" i="1"/>
  <c r="L419" i="1"/>
  <c r="I420" i="1"/>
  <c r="J420" i="1"/>
  <c r="K420" i="1"/>
  <c r="L420" i="1"/>
  <c r="I421" i="1"/>
  <c r="J421" i="1"/>
  <c r="K421" i="1"/>
  <c r="L421" i="1"/>
  <c r="I422" i="1"/>
  <c r="J422" i="1"/>
  <c r="K422" i="1"/>
  <c r="L422" i="1"/>
  <c r="I423" i="1"/>
  <c r="J423" i="1"/>
  <c r="K423" i="1"/>
  <c r="L423" i="1"/>
  <c r="I424" i="1"/>
  <c r="J424" i="1"/>
  <c r="K424" i="1"/>
  <c r="L424" i="1"/>
  <c r="I425" i="1"/>
  <c r="J425" i="1"/>
  <c r="K425" i="1"/>
  <c r="L425" i="1"/>
  <c r="I426" i="1"/>
  <c r="J426" i="1"/>
  <c r="K426" i="1"/>
  <c r="L426" i="1"/>
  <c r="I427" i="1"/>
  <c r="J427" i="1"/>
  <c r="K427" i="1"/>
  <c r="L427" i="1"/>
  <c r="I428" i="1"/>
  <c r="J428" i="1"/>
  <c r="K428" i="1"/>
  <c r="L428" i="1"/>
  <c r="I429" i="1"/>
  <c r="J429" i="1"/>
  <c r="K429" i="1"/>
  <c r="L429" i="1"/>
  <c r="I430" i="1"/>
  <c r="J430" i="1"/>
  <c r="K430" i="1"/>
  <c r="L430" i="1"/>
  <c r="I431" i="1"/>
  <c r="J431" i="1"/>
  <c r="K431" i="1"/>
  <c r="L431" i="1"/>
  <c r="I432" i="1"/>
  <c r="J432" i="1"/>
  <c r="K432" i="1"/>
  <c r="L432" i="1"/>
  <c r="I433" i="1"/>
  <c r="J433" i="1"/>
  <c r="K433" i="1"/>
  <c r="L433" i="1"/>
  <c r="I434" i="1"/>
  <c r="J434" i="1"/>
  <c r="K434" i="1"/>
  <c r="L434" i="1"/>
  <c r="I435" i="1"/>
  <c r="J435" i="1"/>
  <c r="K435" i="1"/>
  <c r="L435" i="1"/>
  <c r="I436" i="1"/>
  <c r="J436" i="1"/>
  <c r="K436" i="1"/>
  <c r="L436" i="1"/>
  <c r="I437" i="1"/>
  <c r="J437" i="1"/>
  <c r="K437" i="1"/>
  <c r="L437" i="1"/>
  <c r="I438" i="1"/>
  <c r="J438" i="1"/>
  <c r="K438" i="1"/>
  <c r="L438" i="1"/>
  <c r="I439" i="1"/>
  <c r="J439" i="1"/>
  <c r="K439" i="1"/>
  <c r="L439" i="1"/>
  <c r="I440" i="1"/>
  <c r="J440" i="1"/>
  <c r="K440" i="1"/>
  <c r="L440" i="1"/>
  <c r="I441" i="1"/>
  <c r="J441" i="1"/>
  <c r="K441" i="1"/>
  <c r="L441" i="1"/>
  <c r="I442" i="1"/>
  <c r="J442" i="1"/>
  <c r="K442" i="1"/>
  <c r="L442" i="1"/>
  <c r="I443" i="1"/>
  <c r="J443" i="1"/>
  <c r="K443" i="1"/>
  <c r="L443" i="1"/>
  <c r="I444" i="1"/>
  <c r="J444" i="1"/>
  <c r="K444" i="1"/>
  <c r="L444" i="1"/>
  <c r="I445" i="1"/>
  <c r="J445" i="1"/>
  <c r="K445" i="1"/>
  <c r="L445" i="1"/>
  <c r="I446" i="1"/>
  <c r="J446" i="1"/>
  <c r="K446" i="1"/>
  <c r="L446" i="1"/>
  <c r="I447" i="1"/>
  <c r="J447" i="1"/>
  <c r="K447" i="1"/>
  <c r="L447" i="1"/>
  <c r="I448" i="1"/>
  <c r="J448" i="1"/>
  <c r="K448" i="1"/>
  <c r="L448" i="1"/>
  <c r="I449" i="1"/>
  <c r="J449" i="1"/>
  <c r="K449" i="1"/>
  <c r="L449" i="1"/>
  <c r="I450" i="1"/>
  <c r="J450" i="1"/>
  <c r="K450" i="1"/>
  <c r="L450" i="1"/>
  <c r="I451" i="1"/>
  <c r="J451" i="1"/>
  <c r="K451" i="1"/>
  <c r="L451" i="1"/>
  <c r="I452" i="1"/>
  <c r="J452" i="1"/>
  <c r="K452" i="1"/>
  <c r="L452" i="1"/>
  <c r="I453" i="1"/>
  <c r="J453" i="1"/>
  <c r="K453" i="1"/>
  <c r="L453" i="1"/>
  <c r="I454" i="1"/>
  <c r="J454" i="1"/>
  <c r="K454" i="1"/>
  <c r="L454" i="1"/>
  <c r="I455" i="1"/>
  <c r="J455" i="1"/>
  <c r="K455" i="1"/>
  <c r="L455" i="1"/>
  <c r="I456" i="1"/>
  <c r="J456" i="1"/>
  <c r="K456" i="1"/>
  <c r="L456" i="1"/>
  <c r="I457" i="1"/>
  <c r="J457" i="1"/>
  <c r="K457" i="1"/>
  <c r="L457" i="1"/>
  <c r="I458" i="1"/>
  <c r="J458" i="1"/>
  <c r="K458" i="1"/>
  <c r="L458" i="1"/>
  <c r="I459" i="1"/>
  <c r="J459" i="1"/>
  <c r="K459" i="1"/>
  <c r="L459" i="1"/>
  <c r="I460" i="1"/>
  <c r="J460" i="1"/>
  <c r="K460" i="1"/>
  <c r="L460" i="1"/>
  <c r="I461" i="1"/>
  <c r="J461" i="1"/>
  <c r="K461" i="1"/>
  <c r="L461" i="1"/>
  <c r="I462" i="1"/>
  <c r="J462" i="1"/>
  <c r="K462" i="1"/>
  <c r="L462" i="1"/>
  <c r="I463" i="1"/>
  <c r="J463" i="1"/>
  <c r="K463" i="1"/>
  <c r="L463" i="1"/>
  <c r="I464" i="1"/>
  <c r="J464" i="1"/>
  <c r="K464" i="1"/>
  <c r="L464" i="1"/>
  <c r="I465" i="1"/>
  <c r="J465" i="1"/>
  <c r="K465" i="1"/>
  <c r="L465" i="1"/>
  <c r="I466" i="1"/>
  <c r="J466" i="1"/>
  <c r="K466" i="1"/>
  <c r="L466" i="1"/>
  <c r="I467" i="1"/>
  <c r="J467" i="1"/>
  <c r="K467" i="1"/>
  <c r="L467" i="1"/>
  <c r="I468" i="1"/>
  <c r="J468" i="1"/>
  <c r="K468" i="1"/>
  <c r="L468" i="1"/>
  <c r="I469" i="1"/>
  <c r="J469" i="1"/>
  <c r="K469" i="1"/>
  <c r="L469" i="1"/>
  <c r="I470" i="1"/>
  <c r="J470" i="1"/>
  <c r="K470" i="1"/>
  <c r="L470" i="1"/>
  <c r="I471" i="1"/>
  <c r="J471" i="1"/>
  <c r="K471" i="1"/>
  <c r="L471" i="1"/>
  <c r="I472" i="1"/>
  <c r="J472" i="1"/>
  <c r="K472" i="1"/>
  <c r="L472" i="1"/>
  <c r="I473" i="1"/>
  <c r="J473" i="1"/>
  <c r="K473" i="1"/>
  <c r="L473" i="1"/>
  <c r="I474" i="1"/>
  <c r="J474" i="1"/>
  <c r="K474" i="1"/>
  <c r="L474" i="1"/>
  <c r="I475" i="1"/>
  <c r="J475" i="1"/>
  <c r="K475" i="1"/>
  <c r="L475" i="1"/>
  <c r="I476" i="1"/>
  <c r="J476" i="1"/>
  <c r="K476" i="1"/>
  <c r="L476" i="1"/>
  <c r="I477" i="1"/>
  <c r="J477" i="1"/>
  <c r="K477" i="1"/>
  <c r="L477" i="1"/>
  <c r="I478" i="1"/>
  <c r="J478" i="1"/>
  <c r="K478" i="1"/>
  <c r="L478" i="1"/>
  <c r="I479" i="1"/>
  <c r="J479" i="1"/>
  <c r="K479" i="1"/>
  <c r="L479" i="1"/>
  <c r="I480" i="1"/>
  <c r="J480" i="1"/>
  <c r="K480" i="1"/>
  <c r="L480" i="1"/>
  <c r="I481" i="1"/>
  <c r="J481" i="1"/>
  <c r="K481" i="1"/>
  <c r="L481" i="1"/>
  <c r="I482" i="1"/>
  <c r="J482" i="1"/>
  <c r="K482" i="1"/>
  <c r="L482" i="1"/>
  <c r="I483" i="1"/>
  <c r="J483" i="1"/>
  <c r="K483" i="1"/>
  <c r="L483" i="1"/>
  <c r="I484" i="1"/>
  <c r="J484" i="1"/>
  <c r="K484" i="1"/>
  <c r="L484" i="1"/>
  <c r="I485" i="1"/>
  <c r="J485" i="1"/>
  <c r="K485" i="1"/>
  <c r="L485" i="1"/>
  <c r="I486" i="1"/>
  <c r="J486" i="1"/>
  <c r="K486" i="1"/>
  <c r="L486" i="1"/>
  <c r="I487" i="1"/>
  <c r="J487" i="1"/>
  <c r="K487" i="1"/>
  <c r="L487" i="1"/>
  <c r="I488" i="1"/>
  <c r="J488" i="1"/>
  <c r="K488" i="1"/>
  <c r="L488" i="1"/>
  <c r="I489" i="1"/>
  <c r="J489" i="1"/>
  <c r="K489" i="1"/>
  <c r="L489" i="1"/>
  <c r="I490" i="1"/>
  <c r="J490" i="1"/>
  <c r="K490" i="1"/>
  <c r="L490" i="1"/>
  <c r="I491" i="1"/>
  <c r="J491" i="1"/>
  <c r="K491" i="1"/>
  <c r="L491" i="1"/>
  <c r="I492" i="1"/>
  <c r="J492" i="1"/>
  <c r="K492" i="1"/>
  <c r="L492" i="1"/>
  <c r="I493" i="1"/>
  <c r="J493" i="1"/>
  <c r="K493" i="1"/>
  <c r="L493" i="1"/>
  <c r="I494" i="1"/>
  <c r="J494" i="1"/>
  <c r="K494" i="1"/>
  <c r="L494" i="1"/>
  <c r="I495" i="1"/>
  <c r="J495" i="1"/>
  <c r="K495" i="1"/>
  <c r="L495" i="1"/>
  <c r="I496" i="1"/>
  <c r="J496" i="1"/>
  <c r="K496" i="1"/>
  <c r="L496" i="1"/>
  <c r="I497" i="1"/>
  <c r="J497" i="1"/>
  <c r="K497" i="1"/>
  <c r="L497" i="1"/>
  <c r="I498" i="1"/>
  <c r="J498" i="1"/>
  <c r="K498" i="1"/>
  <c r="L498" i="1"/>
  <c r="I499" i="1"/>
  <c r="J499" i="1"/>
  <c r="K499" i="1"/>
  <c r="L499" i="1"/>
  <c r="I500" i="1"/>
  <c r="J500" i="1"/>
  <c r="K500" i="1"/>
  <c r="L500" i="1"/>
  <c r="I501" i="1"/>
  <c r="J501" i="1"/>
  <c r="K501" i="1"/>
  <c r="L501" i="1"/>
  <c r="I502" i="1"/>
  <c r="J502" i="1"/>
  <c r="K502" i="1"/>
  <c r="L502" i="1"/>
  <c r="I503" i="1"/>
  <c r="J503" i="1"/>
  <c r="K503" i="1"/>
  <c r="L503" i="1"/>
  <c r="I504" i="1"/>
  <c r="J504" i="1"/>
  <c r="K504" i="1"/>
  <c r="L504" i="1"/>
  <c r="I505" i="1"/>
  <c r="J505" i="1"/>
  <c r="K505" i="1"/>
  <c r="L505" i="1"/>
  <c r="I506" i="1"/>
  <c r="J506" i="1"/>
  <c r="K506" i="1"/>
  <c r="L506" i="1"/>
  <c r="I507" i="1"/>
  <c r="J507" i="1"/>
  <c r="K507" i="1"/>
  <c r="L507" i="1"/>
  <c r="I508" i="1"/>
  <c r="J508" i="1"/>
  <c r="K508" i="1"/>
  <c r="L508" i="1"/>
  <c r="I509" i="1"/>
  <c r="J509" i="1"/>
  <c r="K509" i="1"/>
  <c r="L509" i="1"/>
  <c r="I510" i="1"/>
  <c r="J510" i="1"/>
  <c r="K510" i="1"/>
  <c r="L510" i="1"/>
  <c r="I511" i="1"/>
  <c r="J511" i="1"/>
  <c r="K511" i="1"/>
  <c r="L511" i="1"/>
  <c r="I512" i="1"/>
  <c r="J512" i="1"/>
  <c r="K512" i="1"/>
  <c r="L512" i="1"/>
  <c r="I513" i="1"/>
  <c r="J513" i="1"/>
  <c r="K513" i="1"/>
  <c r="L513" i="1"/>
  <c r="I514" i="1"/>
  <c r="J514" i="1"/>
  <c r="K514" i="1"/>
  <c r="L514" i="1"/>
  <c r="I515" i="1"/>
  <c r="J515" i="1"/>
  <c r="K515" i="1"/>
  <c r="L515" i="1"/>
  <c r="I516" i="1"/>
  <c r="J516" i="1"/>
  <c r="K516" i="1"/>
  <c r="L516" i="1"/>
  <c r="I517" i="1"/>
  <c r="J517" i="1"/>
  <c r="K517" i="1"/>
  <c r="L517" i="1"/>
  <c r="I518" i="1"/>
  <c r="J518" i="1"/>
  <c r="K518" i="1"/>
  <c r="L518" i="1"/>
  <c r="I519" i="1"/>
  <c r="J519" i="1"/>
  <c r="K519" i="1"/>
  <c r="L519" i="1"/>
  <c r="I520" i="1"/>
  <c r="J520" i="1"/>
  <c r="K520" i="1"/>
  <c r="L520" i="1"/>
  <c r="I521" i="1"/>
  <c r="J521" i="1"/>
  <c r="K521" i="1"/>
  <c r="L521" i="1"/>
  <c r="I522" i="1"/>
  <c r="J522" i="1"/>
  <c r="K522" i="1"/>
  <c r="L522" i="1"/>
  <c r="I523" i="1"/>
  <c r="J523" i="1"/>
  <c r="K523" i="1"/>
  <c r="L523" i="1"/>
  <c r="I524" i="1"/>
  <c r="J524" i="1"/>
  <c r="K524" i="1"/>
  <c r="L524" i="1"/>
  <c r="I525" i="1"/>
  <c r="J525" i="1"/>
  <c r="K525" i="1"/>
  <c r="L525" i="1"/>
  <c r="I526" i="1"/>
  <c r="J526" i="1"/>
  <c r="K526" i="1"/>
  <c r="L526" i="1"/>
  <c r="I527" i="1"/>
  <c r="J527" i="1"/>
  <c r="K527" i="1"/>
  <c r="L527" i="1"/>
  <c r="I528" i="1"/>
  <c r="J528" i="1"/>
  <c r="K528" i="1"/>
  <c r="L528" i="1"/>
  <c r="I529" i="1"/>
  <c r="J529" i="1"/>
  <c r="K529" i="1"/>
  <c r="L529" i="1"/>
  <c r="I530" i="1"/>
  <c r="J530" i="1"/>
  <c r="K530" i="1"/>
  <c r="L530" i="1"/>
  <c r="I531" i="1"/>
  <c r="J531" i="1"/>
  <c r="K531" i="1"/>
  <c r="L531" i="1"/>
  <c r="I532" i="1"/>
  <c r="J532" i="1"/>
  <c r="K532" i="1"/>
  <c r="L532" i="1"/>
  <c r="I533" i="1"/>
  <c r="J533" i="1"/>
  <c r="K533" i="1"/>
  <c r="L533" i="1"/>
  <c r="I534" i="1"/>
  <c r="J534" i="1"/>
  <c r="K534" i="1"/>
  <c r="L534" i="1"/>
  <c r="I535" i="1"/>
  <c r="J535" i="1"/>
  <c r="K535" i="1"/>
  <c r="L535" i="1"/>
  <c r="I536" i="1"/>
  <c r="J536" i="1"/>
  <c r="K536" i="1"/>
  <c r="L536" i="1"/>
  <c r="I537" i="1"/>
  <c r="J537" i="1"/>
  <c r="K537" i="1"/>
  <c r="L537" i="1"/>
  <c r="I538" i="1"/>
  <c r="J538" i="1"/>
  <c r="K538" i="1"/>
  <c r="L538" i="1"/>
  <c r="I539" i="1"/>
  <c r="J539" i="1"/>
  <c r="K539" i="1"/>
  <c r="L539" i="1"/>
  <c r="I540" i="1"/>
  <c r="J540" i="1"/>
  <c r="K540" i="1"/>
  <c r="L540" i="1"/>
  <c r="I541" i="1"/>
  <c r="J541" i="1"/>
  <c r="K541" i="1"/>
  <c r="L541" i="1"/>
  <c r="I542" i="1"/>
  <c r="J542" i="1"/>
  <c r="K542" i="1"/>
  <c r="L542" i="1"/>
  <c r="I543" i="1"/>
  <c r="J543" i="1"/>
  <c r="K543" i="1"/>
  <c r="L543" i="1"/>
  <c r="I544" i="1"/>
  <c r="J544" i="1"/>
  <c r="K544" i="1"/>
  <c r="L544" i="1"/>
  <c r="I545" i="1"/>
  <c r="J545" i="1"/>
  <c r="K545" i="1"/>
  <c r="L545" i="1"/>
  <c r="I546" i="1"/>
  <c r="J546" i="1"/>
  <c r="K546" i="1"/>
  <c r="L546" i="1"/>
  <c r="I547" i="1"/>
  <c r="J547" i="1"/>
  <c r="K547" i="1"/>
  <c r="L547" i="1"/>
  <c r="I548" i="1"/>
  <c r="J548" i="1"/>
  <c r="K548" i="1"/>
  <c r="L548" i="1"/>
  <c r="I549" i="1"/>
  <c r="J549" i="1"/>
  <c r="K549" i="1"/>
  <c r="L549" i="1"/>
  <c r="I550" i="1"/>
  <c r="J550" i="1"/>
  <c r="K550" i="1"/>
  <c r="L550" i="1"/>
  <c r="I551" i="1"/>
  <c r="J551" i="1"/>
  <c r="K551" i="1"/>
  <c r="L551" i="1"/>
  <c r="I552" i="1"/>
  <c r="J552" i="1"/>
  <c r="K552" i="1"/>
  <c r="L552" i="1"/>
  <c r="I553" i="1"/>
  <c r="J553" i="1"/>
  <c r="K553" i="1"/>
  <c r="L553" i="1"/>
  <c r="I554" i="1"/>
  <c r="J554" i="1"/>
  <c r="K554" i="1"/>
  <c r="L554" i="1"/>
  <c r="I555" i="1"/>
  <c r="J555" i="1"/>
  <c r="K555" i="1"/>
  <c r="L555" i="1"/>
  <c r="I556" i="1"/>
  <c r="J556" i="1"/>
  <c r="K556" i="1"/>
  <c r="L556" i="1"/>
  <c r="I557" i="1"/>
  <c r="J557" i="1"/>
  <c r="K557" i="1"/>
  <c r="L557" i="1"/>
  <c r="I558" i="1"/>
  <c r="J558" i="1"/>
  <c r="K558" i="1"/>
  <c r="L558" i="1"/>
  <c r="I559" i="1"/>
  <c r="J559" i="1"/>
  <c r="K559" i="1"/>
  <c r="L559" i="1"/>
  <c r="I560" i="1"/>
  <c r="J560" i="1"/>
  <c r="K560" i="1"/>
  <c r="L560" i="1"/>
  <c r="I561" i="1"/>
  <c r="J561" i="1"/>
  <c r="K561" i="1"/>
  <c r="L561" i="1"/>
  <c r="I562" i="1"/>
  <c r="J562" i="1"/>
  <c r="K562" i="1"/>
  <c r="L562" i="1"/>
  <c r="I563" i="1"/>
  <c r="J563" i="1"/>
  <c r="K563" i="1"/>
  <c r="L563" i="1"/>
  <c r="I564" i="1"/>
  <c r="J564" i="1"/>
  <c r="K564" i="1"/>
  <c r="L564" i="1"/>
  <c r="I565" i="1"/>
  <c r="J565" i="1"/>
  <c r="K565" i="1"/>
  <c r="L565" i="1"/>
  <c r="I566" i="1"/>
  <c r="J566" i="1"/>
  <c r="K566" i="1"/>
  <c r="L566" i="1"/>
  <c r="I567" i="1"/>
  <c r="J567" i="1"/>
  <c r="K567" i="1"/>
  <c r="L567" i="1"/>
  <c r="I568" i="1"/>
  <c r="J568" i="1"/>
  <c r="K568" i="1"/>
  <c r="L568" i="1"/>
  <c r="I569" i="1"/>
  <c r="J569" i="1"/>
  <c r="K569" i="1"/>
  <c r="L569" i="1"/>
  <c r="I570" i="1"/>
  <c r="J570" i="1"/>
  <c r="K570" i="1"/>
  <c r="L570" i="1"/>
  <c r="I571" i="1"/>
  <c r="J571" i="1"/>
  <c r="K571" i="1"/>
  <c r="L571" i="1"/>
  <c r="I572" i="1"/>
  <c r="J572" i="1"/>
  <c r="K572" i="1"/>
  <c r="L572" i="1"/>
  <c r="I573" i="1"/>
  <c r="J573" i="1"/>
  <c r="K573" i="1"/>
  <c r="L573" i="1"/>
  <c r="I574" i="1"/>
  <c r="J574" i="1"/>
  <c r="K574" i="1"/>
  <c r="L574" i="1"/>
  <c r="I575" i="1"/>
  <c r="J575" i="1"/>
  <c r="K575" i="1"/>
  <c r="L575" i="1"/>
  <c r="I576" i="1"/>
  <c r="J576" i="1"/>
  <c r="K576" i="1"/>
  <c r="L576" i="1"/>
  <c r="I577" i="1"/>
  <c r="J577" i="1"/>
  <c r="K577" i="1"/>
  <c r="L577" i="1"/>
  <c r="I578" i="1"/>
  <c r="J578" i="1"/>
  <c r="K578" i="1"/>
  <c r="L578" i="1"/>
  <c r="I579" i="1"/>
  <c r="J579" i="1"/>
  <c r="K579" i="1"/>
  <c r="L579" i="1"/>
  <c r="I580" i="1"/>
  <c r="J580" i="1"/>
  <c r="K580" i="1"/>
  <c r="L580" i="1"/>
  <c r="I581" i="1"/>
  <c r="J581" i="1"/>
  <c r="K581" i="1"/>
  <c r="L581" i="1"/>
  <c r="I582" i="1"/>
  <c r="J582" i="1"/>
  <c r="K582" i="1"/>
  <c r="L582" i="1"/>
  <c r="I583" i="1"/>
  <c r="J583" i="1"/>
  <c r="K583" i="1"/>
  <c r="L583" i="1"/>
  <c r="I584" i="1"/>
  <c r="J584" i="1"/>
  <c r="K584" i="1"/>
  <c r="L584" i="1"/>
  <c r="I585" i="1"/>
  <c r="J585" i="1"/>
  <c r="K585" i="1"/>
  <c r="L585" i="1"/>
  <c r="I586" i="1"/>
  <c r="J586" i="1"/>
  <c r="K586" i="1"/>
  <c r="L586" i="1"/>
  <c r="I587" i="1"/>
  <c r="J587" i="1"/>
  <c r="K587" i="1"/>
  <c r="L587" i="1"/>
  <c r="I588" i="1"/>
  <c r="J588" i="1"/>
  <c r="K588" i="1"/>
  <c r="L588" i="1"/>
  <c r="I589" i="1"/>
  <c r="J589" i="1"/>
  <c r="K589" i="1"/>
  <c r="L589" i="1"/>
  <c r="I590" i="1"/>
  <c r="J590" i="1"/>
  <c r="K590" i="1"/>
  <c r="L590" i="1"/>
  <c r="I591" i="1"/>
  <c r="J591" i="1"/>
  <c r="K591" i="1"/>
  <c r="L591" i="1"/>
  <c r="I592" i="1"/>
  <c r="J592" i="1"/>
  <c r="K592" i="1"/>
  <c r="L592" i="1"/>
  <c r="I593" i="1"/>
  <c r="J593" i="1"/>
  <c r="K593" i="1"/>
  <c r="L593" i="1"/>
  <c r="I594" i="1"/>
  <c r="J594" i="1"/>
  <c r="K594" i="1"/>
  <c r="L594" i="1"/>
  <c r="I595" i="1"/>
  <c r="J595" i="1"/>
  <c r="K595" i="1"/>
  <c r="L595" i="1"/>
  <c r="I596" i="1"/>
  <c r="J596" i="1"/>
  <c r="K596" i="1"/>
  <c r="L596" i="1"/>
  <c r="I597" i="1"/>
  <c r="J597" i="1"/>
  <c r="K597" i="1"/>
  <c r="L597" i="1"/>
  <c r="I598" i="1"/>
  <c r="J598" i="1"/>
  <c r="K598" i="1"/>
  <c r="L598" i="1"/>
  <c r="I599" i="1"/>
  <c r="J599" i="1"/>
  <c r="K599" i="1"/>
  <c r="L599" i="1"/>
  <c r="I600" i="1"/>
  <c r="J600" i="1"/>
  <c r="K600" i="1"/>
  <c r="L600" i="1"/>
  <c r="I601" i="1"/>
  <c r="J601" i="1"/>
  <c r="K601" i="1"/>
  <c r="L601" i="1"/>
  <c r="I602" i="1"/>
  <c r="J602" i="1"/>
  <c r="K602" i="1"/>
  <c r="L602" i="1"/>
  <c r="I603" i="1"/>
  <c r="J603" i="1"/>
  <c r="K603" i="1"/>
  <c r="L603" i="1"/>
  <c r="I604" i="1"/>
  <c r="J604" i="1"/>
  <c r="K604" i="1"/>
  <c r="L604" i="1"/>
  <c r="I605" i="1"/>
  <c r="J605" i="1"/>
  <c r="K605" i="1"/>
  <c r="L605" i="1"/>
  <c r="I606" i="1"/>
  <c r="J606" i="1"/>
  <c r="K606" i="1"/>
  <c r="L606" i="1"/>
  <c r="I607" i="1"/>
  <c r="J607" i="1"/>
  <c r="K607" i="1"/>
  <c r="L607" i="1"/>
  <c r="I608" i="1"/>
  <c r="J608" i="1"/>
  <c r="K608" i="1"/>
  <c r="L608" i="1"/>
  <c r="I609" i="1"/>
  <c r="J609" i="1"/>
  <c r="K609" i="1"/>
  <c r="L609" i="1"/>
  <c r="I610" i="1"/>
  <c r="J610" i="1"/>
  <c r="K610" i="1"/>
  <c r="L610" i="1"/>
  <c r="I611" i="1"/>
  <c r="J611" i="1"/>
  <c r="K611" i="1"/>
  <c r="L611" i="1"/>
  <c r="I612" i="1"/>
  <c r="J612" i="1"/>
  <c r="K612" i="1"/>
  <c r="L612" i="1"/>
  <c r="I613" i="1"/>
  <c r="J613" i="1"/>
  <c r="K613" i="1"/>
  <c r="L613" i="1"/>
  <c r="I614" i="1"/>
  <c r="J614" i="1"/>
  <c r="K614" i="1"/>
  <c r="L614" i="1"/>
  <c r="J108" i="1"/>
  <c r="K108" i="1"/>
  <c r="L108" i="1"/>
  <c r="I108" i="1"/>
  <c r="CC17" i="1"/>
  <c r="DK71" i="1"/>
  <c r="DL71" i="1"/>
  <c r="DM71" i="1"/>
  <c r="DK72" i="1"/>
  <c r="DL72" i="1"/>
  <c r="DM72" i="1"/>
  <c r="DK73" i="1"/>
  <c r="DL73" i="1"/>
  <c r="DM73" i="1"/>
  <c r="DK75" i="1"/>
  <c r="DL75" i="1"/>
  <c r="DM75" i="1"/>
  <c r="DK76" i="1"/>
  <c r="DL76" i="1"/>
  <c r="DM76" i="1"/>
  <c r="DK77" i="1"/>
  <c r="DL77" i="1"/>
  <c r="DM77" i="1"/>
  <c r="DK79" i="1"/>
  <c r="DL79" i="1"/>
  <c r="DM79" i="1"/>
  <c r="DK80" i="1"/>
  <c r="DL80" i="1"/>
  <c r="DM80" i="1"/>
  <c r="DK81" i="1"/>
  <c r="DL81" i="1"/>
  <c r="DM81" i="1"/>
  <c r="DK83" i="1"/>
  <c r="DL83" i="1"/>
  <c r="DM83" i="1"/>
  <c r="DK84" i="1"/>
  <c r="DL84" i="1"/>
  <c r="DM84" i="1"/>
  <c r="DK85" i="1"/>
  <c r="DL85" i="1"/>
  <c r="DM85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BN2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L303" i="1"/>
  <c r="AM303" i="1"/>
  <c r="AN303" i="1"/>
  <c r="AO303" i="1"/>
  <c r="AP303" i="1"/>
  <c r="AQ303" i="1"/>
  <c r="AR303" i="1"/>
  <c r="AS303" i="1"/>
  <c r="AT303" i="1"/>
  <c r="AU303" i="1"/>
  <c r="AV303" i="1"/>
  <c r="AW303" i="1"/>
  <c r="AX303" i="1"/>
  <c r="AY303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L309" i="1"/>
  <c r="AM309" i="1"/>
  <c r="AN309" i="1"/>
  <c r="AO309" i="1"/>
  <c r="AP309" i="1"/>
  <c r="AQ309" i="1"/>
  <c r="AR309" i="1"/>
  <c r="AS309" i="1"/>
  <c r="AT309" i="1"/>
  <c r="AU309" i="1"/>
  <c r="AV309" i="1"/>
  <c r="AW309" i="1"/>
  <c r="AX309" i="1"/>
  <c r="AY309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AY311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L315" i="1"/>
  <c r="AM315" i="1"/>
  <c r="AN315" i="1"/>
  <c r="AO315" i="1"/>
  <c r="AP315" i="1"/>
  <c r="AQ315" i="1"/>
  <c r="AR315" i="1"/>
  <c r="AS315" i="1"/>
  <c r="AT315" i="1"/>
  <c r="AU315" i="1"/>
  <c r="AV315" i="1"/>
  <c r="AW315" i="1"/>
  <c r="AX315" i="1"/>
  <c r="AY315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AY319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L321" i="1"/>
  <c r="AM321" i="1"/>
  <c r="AN321" i="1"/>
  <c r="AO321" i="1"/>
  <c r="AP321" i="1"/>
  <c r="AQ321" i="1"/>
  <c r="AR321" i="1"/>
  <c r="AS321" i="1"/>
  <c r="AT321" i="1"/>
  <c r="AU321" i="1"/>
  <c r="AV321" i="1"/>
  <c r="AW321" i="1"/>
  <c r="AX321" i="1"/>
  <c r="AY321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L323" i="1"/>
  <c r="AM323" i="1"/>
  <c r="AN323" i="1"/>
  <c r="AO323" i="1"/>
  <c r="AP323" i="1"/>
  <c r="AQ323" i="1"/>
  <c r="AR323" i="1"/>
  <c r="AS323" i="1"/>
  <c r="AT323" i="1"/>
  <c r="AU323" i="1"/>
  <c r="AV323" i="1"/>
  <c r="AW323" i="1"/>
  <c r="AX323" i="1"/>
  <c r="AY323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L329" i="1"/>
  <c r="AM329" i="1"/>
  <c r="AN329" i="1"/>
  <c r="AO329" i="1"/>
  <c r="AP329" i="1"/>
  <c r="AQ329" i="1"/>
  <c r="AR329" i="1"/>
  <c r="AS329" i="1"/>
  <c r="AT329" i="1"/>
  <c r="AU329" i="1"/>
  <c r="AV329" i="1"/>
  <c r="AW329" i="1"/>
  <c r="AX329" i="1"/>
  <c r="AY329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L331" i="1"/>
  <c r="AM331" i="1"/>
  <c r="AN331" i="1"/>
  <c r="AO331" i="1"/>
  <c r="AP331" i="1"/>
  <c r="AQ331" i="1"/>
  <c r="AR331" i="1"/>
  <c r="AS331" i="1"/>
  <c r="AT331" i="1"/>
  <c r="AU331" i="1"/>
  <c r="AV331" i="1"/>
  <c r="AW331" i="1"/>
  <c r="AX331" i="1"/>
  <c r="AY331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L335" i="1"/>
  <c r="AM335" i="1"/>
  <c r="AN335" i="1"/>
  <c r="AO335" i="1"/>
  <c r="AP335" i="1"/>
  <c r="AQ335" i="1"/>
  <c r="AR335" i="1"/>
  <c r="AS335" i="1"/>
  <c r="AT335" i="1"/>
  <c r="AU335" i="1"/>
  <c r="AV335" i="1"/>
  <c r="AW335" i="1"/>
  <c r="AX335" i="1"/>
  <c r="AY335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L337" i="1"/>
  <c r="AM337" i="1"/>
  <c r="AN337" i="1"/>
  <c r="AO337" i="1"/>
  <c r="AP337" i="1"/>
  <c r="AQ337" i="1"/>
  <c r="AR337" i="1"/>
  <c r="AS337" i="1"/>
  <c r="AT337" i="1"/>
  <c r="AU337" i="1"/>
  <c r="AV337" i="1"/>
  <c r="AW337" i="1"/>
  <c r="AX337" i="1"/>
  <c r="AY337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L339" i="1"/>
  <c r="AM339" i="1"/>
  <c r="AN339" i="1"/>
  <c r="AO339" i="1"/>
  <c r="AP339" i="1"/>
  <c r="AQ339" i="1"/>
  <c r="AR339" i="1"/>
  <c r="AS339" i="1"/>
  <c r="AT339" i="1"/>
  <c r="AU339" i="1"/>
  <c r="AV339" i="1"/>
  <c r="AW339" i="1"/>
  <c r="AX339" i="1"/>
  <c r="AY339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L347" i="1"/>
  <c r="AM347" i="1"/>
  <c r="AN347" i="1"/>
  <c r="AO347" i="1"/>
  <c r="AP347" i="1"/>
  <c r="AQ347" i="1"/>
  <c r="AR347" i="1"/>
  <c r="AS347" i="1"/>
  <c r="AT347" i="1"/>
  <c r="AU347" i="1"/>
  <c r="AV347" i="1"/>
  <c r="AW347" i="1"/>
  <c r="AX347" i="1"/>
  <c r="AY347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L349" i="1"/>
  <c r="AM349" i="1"/>
  <c r="AN349" i="1"/>
  <c r="AO349" i="1"/>
  <c r="AP349" i="1"/>
  <c r="AQ349" i="1"/>
  <c r="AR349" i="1"/>
  <c r="AS349" i="1"/>
  <c r="AT349" i="1"/>
  <c r="AU349" i="1"/>
  <c r="AV349" i="1"/>
  <c r="AW349" i="1"/>
  <c r="AX349" i="1"/>
  <c r="AY349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L353" i="1"/>
  <c r="AM353" i="1"/>
  <c r="AN353" i="1"/>
  <c r="AO353" i="1"/>
  <c r="AP353" i="1"/>
  <c r="AQ353" i="1"/>
  <c r="AR353" i="1"/>
  <c r="AS353" i="1"/>
  <c r="AT353" i="1"/>
  <c r="AU353" i="1"/>
  <c r="AV353" i="1"/>
  <c r="AW353" i="1"/>
  <c r="AX353" i="1"/>
  <c r="AY353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L355" i="1"/>
  <c r="AM355" i="1"/>
  <c r="AN355" i="1"/>
  <c r="AO355" i="1"/>
  <c r="AP355" i="1"/>
  <c r="AQ355" i="1"/>
  <c r="AR355" i="1"/>
  <c r="AS355" i="1"/>
  <c r="AT355" i="1"/>
  <c r="AU355" i="1"/>
  <c r="AV355" i="1"/>
  <c r="AW355" i="1"/>
  <c r="AX355" i="1"/>
  <c r="AY355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L359" i="1"/>
  <c r="AM359" i="1"/>
  <c r="AN359" i="1"/>
  <c r="AO359" i="1"/>
  <c r="AP359" i="1"/>
  <c r="AQ359" i="1"/>
  <c r="AR359" i="1"/>
  <c r="AS359" i="1"/>
  <c r="AT359" i="1"/>
  <c r="AU359" i="1"/>
  <c r="AV359" i="1"/>
  <c r="AW359" i="1"/>
  <c r="AX359" i="1"/>
  <c r="AY359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L361" i="1"/>
  <c r="AM361" i="1"/>
  <c r="AN361" i="1"/>
  <c r="AO361" i="1"/>
  <c r="AP361" i="1"/>
  <c r="AQ361" i="1"/>
  <c r="AR361" i="1"/>
  <c r="AS361" i="1"/>
  <c r="AT361" i="1"/>
  <c r="AU361" i="1"/>
  <c r="AV361" i="1"/>
  <c r="AW361" i="1"/>
  <c r="AX361" i="1"/>
  <c r="AY361" i="1"/>
  <c r="AL362" i="1"/>
  <c r="AM362" i="1"/>
  <c r="AN362" i="1"/>
  <c r="AO362" i="1"/>
  <c r="AP362" i="1"/>
  <c r="AQ362" i="1"/>
  <c r="AR362" i="1"/>
  <c r="AS362" i="1"/>
  <c r="AT362" i="1"/>
  <c r="AU362" i="1"/>
  <c r="AV362" i="1"/>
  <c r="AW362" i="1"/>
  <c r="AX362" i="1"/>
  <c r="AY362" i="1"/>
  <c r="AL363" i="1"/>
  <c r="AM363" i="1"/>
  <c r="AN363" i="1"/>
  <c r="AO363" i="1"/>
  <c r="AP363" i="1"/>
  <c r="AQ363" i="1"/>
  <c r="AR363" i="1"/>
  <c r="AS363" i="1"/>
  <c r="AT363" i="1"/>
  <c r="AU363" i="1"/>
  <c r="AV363" i="1"/>
  <c r="AW363" i="1"/>
  <c r="AX363" i="1"/>
  <c r="AY363" i="1"/>
  <c r="AL364" i="1"/>
  <c r="AM364" i="1"/>
  <c r="AN364" i="1"/>
  <c r="AO364" i="1"/>
  <c r="AP364" i="1"/>
  <c r="AQ364" i="1"/>
  <c r="AR364" i="1"/>
  <c r="AS364" i="1"/>
  <c r="AT364" i="1"/>
  <c r="AU364" i="1"/>
  <c r="AV364" i="1"/>
  <c r="AW364" i="1"/>
  <c r="AX364" i="1"/>
  <c r="AY364" i="1"/>
  <c r="AL365" i="1"/>
  <c r="AM365" i="1"/>
  <c r="AN365" i="1"/>
  <c r="AO365" i="1"/>
  <c r="AP365" i="1"/>
  <c r="AQ365" i="1"/>
  <c r="AR365" i="1"/>
  <c r="AS365" i="1"/>
  <c r="AT365" i="1"/>
  <c r="AU365" i="1"/>
  <c r="AV365" i="1"/>
  <c r="AW365" i="1"/>
  <c r="AX365" i="1"/>
  <c r="AY365" i="1"/>
  <c r="AL366" i="1"/>
  <c r="AM366" i="1"/>
  <c r="AN366" i="1"/>
  <c r="AO366" i="1"/>
  <c r="AP366" i="1"/>
  <c r="AQ366" i="1"/>
  <c r="AR366" i="1"/>
  <c r="AS366" i="1"/>
  <c r="AT366" i="1"/>
  <c r="AU366" i="1"/>
  <c r="AV366" i="1"/>
  <c r="AW366" i="1"/>
  <c r="AX366" i="1"/>
  <c r="AY366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L369" i="1"/>
  <c r="AM369" i="1"/>
  <c r="AN369" i="1"/>
  <c r="AO369" i="1"/>
  <c r="AP369" i="1"/>
  <c r="AQ369" i="1"/>
  <c r="AR369" i="1"/>
  <c r="AS369" i="1"/>
  <c r="AT369" i="1"/>
  <c r="AU369" i="1"/>
  <c r="AV369" i="1"/>
  <c r="AW369" i="1"/>
  <c r="AX369" i="1"/>
  <c r="AY369" i="1"/>
  <c r="AL370" i="1"/>
  <c r="AM370" i="1"/>
  <c r="AN370" i="1"/>
  <c r="AO370" i="1"/>
  <c r="AP370" i="1"/>
  <c r="AQ370" i="1"/>
  <c r="AR370" i="1"/>
  <c r="AS370" i="1"/>
  <c r="AT370" i="1"/>
  <c r="AU370" i="1"/>
  <c r="AV370" i="1"/>
  <c r="AW370" i="1"/>
  <c r="AX370" i="1"/>
  <c r="AY370" i="1"/>
  <c r="AL371" i="1"/>
  <c r="AM371" i="1"/>
  <c r="AN371" i="1"/>
  <c r="AO371" i="1"/>
  <c r="AP371" i="1"/>
  <c r="AQ371" i="1"/>
  <c r="AR371" i="1"/>
  <c r="AS371" i="1"/>
  <c r="AT371" i="1"/>
  <c r="AU371" i="1"/>
  <c r="AV371" i="1"/>
  <c r="AW371" i="1"/>
  <c r="AX371" i="1"/>
  <c r="AY371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L373" i="1"/>
  <c r="AM373" i="1"/>
  <c r="AN373" i="1"/>
  <c r="AO373" i="1"/>
  <c r="AP373" i="1"/>
  <c r="AQ373" i="1"/>
  <c r="AR373" i="1"/>
  <c r="AS373" i="1"/>
  <c r="AT373" i="1"/>
  <c r="AU373" i="1"/>
  <c r="AV373" i="1"/>
  <c r="AW373" i="1"/>
  <c r="AX373" i="1"/>
  <c r="AY373" i="1"/>
  <c r="AL374" i="1"/>
  <c r="AM374" i="1"/>
  <c r="AN374" i="1"/>
  <c r="AO374" i="1"/>
  <c r="AP374" i="1"/>
  <c r="AQ374" i="1"/>
  <c r="AR374" i="1"/>
  <c r="AS374" i="1"/>
  <c r="AT374" i="1"/>
  <c r="AU374" i="1"/>
  <c r="AV374" i="1"/>
  <c r="AW374" i="1"/>
  <c r="AX374" i="1"/>
  <c r="AY374" i="1"/>
  <c r="AL375" i="1"/>
  <c r="AM375" i="1"/>
  <c r="AN375" i="1"/>
  <c r="AO375" i="1"/>
  <c r="AP375" i="1"/>
  <c r="AQ375" i="1"/>
  <c r="AR375" i="1"/>
  <c r="AS375" i="1"/>
  <c r="AT375" i="1"/>
  <c r="AU375" i="1"/>
  <c r="AV375" i="1"/>
  <c r="AW375" i="1"/>
  <c r="AX375" i="1"/>
  <c r="AY375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L377" i="1"/>
  <c r="AM377" i="1"/>
  <c r="AN377" i="1"/>
  <c r="AO377" i="1"/>
  <c r="AP377" i="1"/>
  <c r="AQ377" i="1"/>
  <c r="AR377" i="1"/>
  <c r="AS377" i="1"/>
  <c r="AT377" i="1"/>
  <c r="AU377" i="1"/>
  <c r="AV377" i="1"/>
  <c r="AW377" i="1"/>
  <c r="AX377" i="1"/>
  <c r="AY377" i="1"/>
  <c r="AL378" i="1"/>
  <c r="AM378" i="1"/>
  <c r="AN378" i="1"/>
  <c r="AO378" i="1"/>
  <c r="AP378" i="1"/>
  <c r="AQ378" i="1"/>
  <c r="AR378" i="1"/>
  <c r="AS378" i="1"/>
  <c r="AT378" i="1"/>
  <c r="AU378" i="1"/>
  <c r="AV378" i="1"/>
  <c r="AW378" i="1"/>
  <c r="AX378" i="1"/>
  <c r="AY378" i="1"/>
  <c r="AL379" i="1"/>
  <c r="AM379" i="1"/>
  <c r="AN379" i="1"/>
  <c r="AO379" i="1"/>
  <c r="AP379" i="1"/>
  <c r="AQ379" i="1"/>
  <c r="AR379" i="1"/>
  <c r="AS379" i="1"/>
  <c r="AT379" i="1"/>
  <c r="AU379" i="1"/>
  <c r="AV379" i="1"/>
  <c r="AW379" i="1"/>
  <c r="AX379" i="1"/>
  <c r="AY379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L381" i="1"/>
  <c r="AM381" i="1"/>
  <c r="AN381" i="1"/>
  <c r="AO381" i="1"/>
  <c r="AP381" i="1"/>
  <c r="AQ381" i="1"/>
  <c r="AR381" i="1"/>
  <c r="AS381" i="1"/>
  <c r="AT381" i="1"/>
  <c r="AU381" i="1"/>
  <c r="AV381" i="1"/>
  <c r="AW381" i="1"/>
  <c r="AX381" i="1"/>
  <c r="AY381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AX382" i="1"/>
  <c r="AY382" i="1"/>
  <c r="AL383" i="1"/>
  <c r="AM383" i="1"/>
  <c r="AN383" i="1"/>
  <c r="AO383" i="1"/>
  <c r="AP383" i="1"/>
  <c r="AQ383" i="1"/>
  <c r="AR383" i="1"/>
  <c r="AS383" i="1"/>
  <c r="AT383" i="1"/>
  <c r="AU383" i="1"/>
  <c r="AV383" i="1"/>
  <c r="AW383" i="1"/>
  <c r="AX383" i="1"/>
  <c r="AY383" i="1"/>
  <c r="AL384" i="1"/>
  <c r="AM384" i="1"/>
  <c r="AN384" i="1"/>
  <c r="AO384" i="1"/>
  <c r="AP384" i="1"/>
  <c r="AQ384" i="1"/>
  <c r="AR384" i="1"/>
  <c r="AS384" i="1"/>
  <c r="AT384" i="1"/>
  <c r="AU384" i="1"/>
  <c r="AV384" i="1"/>
  <c r="AW384" i="1"/>
  <c r="AX384" i="1"/>
  <c r="AY384" i="1"/>
  <c r="AL385" i="1"/>
  <c r="AM385" i="1"/>
  <c r="AN385" i="1"/>
  <c r="AO385" i="1"/>
  <c r="AP385" i="1"/>
  <c r="AQ385" i="1"/>
  <c r="AR385" i="1"/>
  <c r="AS385" i="1"/>
  <c r="AT385" i="1"/>
  <c r="AU385" i="1"/>
  <c r="AV385" i="1"/>
  <c r="AW385" i="1"/>
  <c r="AX385" i="1"/>
  <c r="AY385" i="1"/>
  <c r="AL386" i="1"/>
  <c r="AM386" i="1"/>
  <c r="AN386" i="1"/>
  <c r="AO386" i="1"/>
  <c r="AP386" i="1"/>
  <c r="AQ386" i="1"/>
  <c r="AR386" i="1"/>
  <c r="AS386" i="1"/>
  <c r="AT386" i="1"/>
  <c r="AU386" i="1"/>
  <c r="AV386" i="1"/>
  <c r="AW386" i="1"/>
  <c r="AX386" i="1"/>
  <c r="AY386" i="1"/>
  <c r="AL387" i="1"/>
  <c r="AM387" i="1"/>
  <c r="AN387" i="1"/>
  <c r="AO387" i="1"/>
  <c r="AP387" i="1"/>
  <c r="AQ387" i="1"/>
  <c r="AR387" i="1"/>
  <c r="AS387" i="1"/>
  <c r="AT387" i="1"/>
  <c r="AU387" i="1"/>
  <c r="AV387" i="1"/>
  <c r="AW387" i="1"/>
  <c r="AX387" i="1"/>
  <c r="AY387" i="1"/>
  <c r="AL388" i="1"/>
  <c r="AM388" i="1"/>
  <c r="AN388" i="1"/>
  <c r="AO388" i="1"/>
  <c r="AP388" i="1"/>
  <c r="AQ388" i="1"/>
  <c r="AR388" i="1"/>
  <c r="AS388" i="1"/>
  <c r="AT388" i="1"/>
  <c r="AU388" i="1"/>
  <c r="AV388" i="1"/>
  <c r="AW388" i="1"/>
  <c r="AX388" i="1"/>
  <c r="AY388" i="1"/>
  <c r="AL389" i="1"/>
  <c r="AM389" i="1"/>
  <c r="AN389" i="1"/>
  <c r="AO389" i="1"/>
  <c r="AP389" i="1"/>
  <c r="AQ389" i="1"/>
  <c r="AR389" i="1"/>
  <c r="AS389" i="1"/>
  <c r="AT389" i="1"/>
  <c r="AU389" i="1"/>
  <c r="AV389" i="1"/>
  <c r="AW389" i="1"/>
  <c r="AX389" i="1"/>
  <c r="AY389" i="1"/>
  <c r="AL390" i="1"/>
  <c r="AM390" i="1"/>
  <c r="AN390" i="1"/>
  <c r="AO390" i="1"/>
  <c r="AP390" i="1"/>
  <c r="AQ390" i="1"/>
  <c r="AR390" i="1"/>
  <c r="AS390" i="1"/>
  <c r="AT390" i="1"/>
  <c r="AU390" i="1"/>
  <c r="AV390" i="1"/>
  <c r="AW390" i="1"/>
  <c r="AX390" i="1"/>
  <c r="AY390" i="1"/>
  <c r="AL391" i="1"/>
  <c r="AM391" i="1"/>
  <c r="AN391" i="1"/>
  <c r="AO391" i="1"/>
  <c r="AP391" i="1"/>
  <c r="AQ391" i="1"/>
  <c r="AR391" i="1"/>
  <c r="AS391" i="1"/>
  <c r="AT391" i="1"/>
  <c r="AU391" i="1"/>
  <c r="AV391" i="1"/>
  <c r="AW391" i="1"/>
  <c r="AX391" i="1"/>
  <c r="AY391" i="1"/>
  <c r="AL392" i="1"/>
  <c r="AM392" i="1"/>
  <c r="AN392" i="1"/>
  <c r="AO392" i="1"/>
  <c r="AP392" i="1"/>
  <c r="AQ392" i="1"/>
  <c r="AR392" i="1"/>
  <c r="AS392" i="1"/>
  <c r="AT392" i="1"/>
  <c r="AU392" i="1"/>
  <c r="AV392" i="1"/>
  <c r="AW392" i="1"/>
  <c r="AX392" i="1"/>
  <c r="AY392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L394" i="1"/>
  <c r="AM394" i="1"/>
  <c r="AN394" i="1"/>
  <c r="AO394" i="1"/>
  <c r="AP394" i="1"/>
  <c r="AQ394" i="1"/>
  <c r="AR394" i="1"/>
  <c r="AS394" i="1"/>
  <c r="AT394" i="1"/>
  <c r="AU394" i="1"/>
  <c r="AV394" i="1"/>
  <c r="AW394" i="1"/>
  <c r="AX394" i="1"/>
  <c r="AY394" i="1"/>
  <c r="AL395" i="1"/>
  <c r="AM395" i="1"/>
  <c r="AN395" i="1"/>
  <c r="AO395" i="1"/>
  <c r="AP395" i="1"/>
  <c r="AQ395" i="1"/>
  <c r="AR395" i="1"/>
  <c r="AS395" i="1"/>
  <c r="AT395" i="1"/>
  <c r="AU395" i="1"/>
  <c r="AV395" i="1"/>
  <c r="AW395" i="1"/>
  <c r="AX395" i="1"/>
  <c r="AY395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L397" i="1"/>
  <c r="AM397" i="1"/>
  <c r="AN397" i="1"/>
  <c r="AO397" i="1"/>
  <c r="AP397" i="1"/>
  <c r="AQ397" i="1"/>
  <c r="AR397" i="1"/>
  <c r="AS397" i="1"/>
  <c r="AT397" i="1"/>
  <c r="AU397" i="1"/>
  <c r="AV397" i="1"/>
  <c r="AW397" i="1"/>
  <c r="AX397" i="1"/>
  <c r="AY397" i="1"/>
  <c r="AL398" i="1"/>
  <c r="AM398" i="1"/>
  <c r="AN398" i="1"/>
  <c r="AO398" i="1"/>
  <c r="AP398" i="1"/>
  <c r="AQ398" i="1"/>
  <c r="AR398" i="1"/>
  <c r="AS398" i="1"/>
  <c r="AT398" i="1"/>
  <c r="AU398" i="1"/>
  <c r="AV398" i="1"/>
  <c r="AW398" i="1"/>
  <c r="AX398" i="1"/>
  <c r="AY398" i="1"/>
  <c r="AL399" i="1"/>
  <c r="AM399" i="1"/>
  <c r="AN399" i="1"/>
  <c r="AO399" i="1"/>
  <c r="AP399" i="1"/>
  <c r="AQ399" i="1"/>
  <c r="AR399" i="1"/>
  <c r="AS399" i="1"/>
  <c r="AT399" i="1"/>
  <c r="AU399" i="1"/>
  <c r="AV399" i="1"/>
  <c r="AW399" i="1"/>
  <c r="AX399" i="1"/>
  <c r="AY399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L401" i="1"/>
  <c r="AM401" i="1"/>
  <c r="AN401" i="1"/>
  <c r="AO401" i="1"/>
  <c r="AP401" i="1"/>
  <c r="AQ401" i="1"/>
  <c r="AR401" i="1"/>
  <c r="AS401" i="1"/>
  <c r="AT401" i="1"/>
  <c r="AU401" i="1"/>
  <c r="AV401" i="1"/>
  <c r="AW401" i="1"/>
  <c r="AX401" i="1"/>
  <c r="AY401" i="1"/>
  <c r="AL402" i="1"/>
  <c r="AM402" i="1"/>
  <c r="AN402" i="1"/>
  <c r="AO402" i="1"/>
  <c r="AP402" i="1"/>
  <c r="AQ402" i="1"/>
  <c r="AR402" i="1"/>
  <c r="AS402" i="1"/>
  <c r="AT402" i="1"/>
  <c r="AU402" i="1"/>
  <c r="AV402" i="1"/>
  <c r="AW402" i="1"/>
  <c r="AX402" i="1"/>
  <c r="AY402" i="1"/>
  <c r="AL403" i="1"/>
  <c r="AM403" i="1"/>
  <c r="AN403" i="1"/>
  <c r="AO403" i="1"/>
  <c r="AP403" i="1"/>
  <c r="AQ403" i="1"/>
  <c r="AR403" i="1"/>
  <c r="AS403" i="1"/>
  <c r="AT403" i="1"/>
  <c r="AU403" i="1"/>
  <c r="AV403" i="1"/>
  <c r="AW403" i="1"/>
  <c r="AX403" i="1"/>
  <c r="AY403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L405" i="1"/>
  <c r="AM405" i="1"/>
  <c r="AN405" i="1"/>
  <c r="AO405" i="1"/>
  <c r="AP405" i="1"/>
  <c r="AQ405" i="1"/>
  <c r="AR405" i="1"/>
  <c r="AS405" i="1"/>
  <c r="AT405" i="1"/>
  <c r="AU405" i="1"/>
  <c r="AV405" i="1"/>
  <c r="AW405" i="1"/>
  <c r="AX405" i="1"/>
  <c r="AY405" i="1"/>
  <c r="AL406" i="1"/>
  <c r="AM406" i="1"/>
  <c r="AN406" i="1"/>
  <c r="AO406" i="1"/>
  <c r="AP406" i="1"/>
  <c r="AQ406" i="1"/>
  <c r="AR406" i="1"/>
  <c r="AS406" i="1"/>
  <c r="AT406" i="1"/>
  <c r="AU406" i="1"/>
  <c r="AV406" i="1"/>
  <c r="AW406" i="1"/>
  <c r="AX406" i="1"/>
  <c r="AY406" i="1"/>
  <c r="AL407" i="1"/>
  <c r="AM407" i="1"/>
  <c r="AN407" i="1"/>
  <c r="AO407" i="1"/>
  <c r="AP407" i="1"/>
  <c r="AQ407" i="1"/>
  <c r="AR407" i="1"/>
  <c r="AS407" i="1"/>
  <c r="AT407" i="1"/>
  <c r="AU407" i="1"/>
  <c r="AV407" i="1"/>
  <c r="AW407" i="1"/>
  <c r="AX407" i="1"/>
  <c r="AY407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L409" i="1"/>
  <c r="AM409" i="1"/>
  <c r="AN409" i="1"/>
  <c r="AO409" i="1"/>
  <c r="AP409" i="1"/>
  <c r="AQ409" i="1"/>
  <c r="AR409" i="1"/>
  <c r="AS409" i="1"/>
  <c r="AT409" i="1"/>
  <c r="AU409" i="1"/>
  <c r="AV409" i="1"/>
  <c r="AW409" i="1"/>
  <c r="AX409" i="1"/>
  <c r="AY409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L411" i="1"/>
  <c r="AM411" i="1"/>
  <c r="AN411" i="1"/>
  <c r="AO411" i="1"/>
  <c r="AP411" i="1"/>
  <c r="AQ411" i="1"/>
  <c r="AR411" i="1"/>
  <c r="AS411" i="1"/>
  <c r="AT411" i="1"/>
  <c r="AU411" i="1"/>
  <c r="AV411" i="1"/>
  <c r="AW411" i="1"/>
  <c r="AX411" i="1"/>
  <c r="AY411" i="1"/>
  <c r="AL412" i="1"/>
  <c r="AM412" i="1"/>
  <c r="AN412" i="1"/>
  <c r="AO412" i="1"/>
  <c r="AP412" i="1"/>
  <c r="AQ412" i="1"/>
  <c r="AR412" i="1"/>
  <c r="AS412" i="1"/>
  <c r="AT412" i="1"/>
  <c r="AU412" i="1"/>
  <c r="AV412" i="1"/>
  <c r="AW412" i="1"/>
  <c r="AX412" i="1"/>
  <c r="AY412" i="1"/>
  <c r="AL413" i="1"/>
  <c r="AM413" i="1"/>
  <c r="AN413" i="1"/>
  <c r="AO413" i="1"/>
  <c r="AP413" i="1"/>
  <c r="AQ413" i="1"/>
  <c r="AR413" i="1"/>
  <c r="AS413" i="1"/>
  <c r="AT413" i="1"/>
  <c r="AU413" i="1"/>
  <c r="AV413" i="1"/>
  <c r="AW413" i="1"/>
  <c r="AX413" i="1"/>
  <c r="AY413" i="1"/>
  <c r="AL414" i="1"/>
  <c r="AM414" i="1"/>
  <c r="AN414" i="1"/>
  <c r="AO414" i="1"/>
  <c r="AP414" i="1"/>
  <c r="AQ414" i="1"/>
  <c r="AR414" i="1"/>
  <c r="AS414" i="1"/>
  <c r="AT414" i="1"/>
  <c r="AU414" i="1"/>
  <c r="AV414" i="1"/>
  <c r="AW414" i="1"/>
  <c r="AX414" i="1"/>
  <c r="AY414" i="1"/>
  <c r="AL415" i="1"/>
  <c r="AM415" i="1"/>
  <c r="AN415" i="1"/>
  <c r="AO415" i="1"/>
  <c r="AP415" i="1"/>
  <c r="AQ415" i="1"/>
  <c r="AR415" i="1"/>
  <c r="AS415" i="1"/>
  <c r="AT415" i="1"/>
  <c r="AU415" i="1"/>
  <c r="AV415" i="1"/>
  <c r="AW415" i="1"/>
  <c r="AX415" i="1"/>
  <c r="AY415" i="1"/>
  <c r="AL416" i="1"/>
  <c r="AM416" i="1"/>
  <c r="AN416" i="1"/>
  <c r="AO416" i="1"/>
  <c r="AP416" i="1"/>
  <c r="AQ416" i="1"/>
  <c r="AR416" i="1"/>
  <c r="AS416" i="1"/>
  <c r="AT416" i="1"/>
  <c r="AU416" i="1"/>
  <c r="AV416" i="1"/>
  <c r="AW416" i="1"/>
  <c r="AX416" i="1"/>
  <c r="AY416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L418" i="1"/>
  <c r="AM418" i="1"/>
  <c r="AN418" i="1"/>
  <c r="AO418" i="1"/>
  <c r="AP418" i="1"/>
  <c r="AQ418" i="1"/>
  <c r="AR418" i="1"/>
  <c r="AS418" i="1"/>
  <c r="AT418" i="1"/>
  <c r="AU418" i="1"/>
  <c r="AV418" i="1"/>
  <c r="AW418" i="1"/>
  <c r="AX418" i="1"/>
  <c r="AY418" i="1"/>
  <c r="AL419" i="1"/>
  <c r="AM419" i="1"/>
  <c r="AN419" i="1"/>
  <c r="AO419" i="1"/>
  <c r="AP419" i="1"/>
  <c r="AQ419" i="1"/>
  <c r="AR419" i="1"/>
  <c r="AS419" i="1"/>
  <c r="AT419" i="1"/>
  <c r="AU419" i="1"/>
  <c r="AV419" i="1"/>
  <c r="AW419" i="1"/>
  <c r="AX419" i="1"/>
  <c r="AY419" i="1"/>
  <c r="AL420" i="1"/>
  <c r="AM420" i="1"/>
  <c r="AN420" i="1"/>
  <c r="AO420" i="1"/>
  <c r="AP420" i="1"/>
  <c r="AQ420" i="1"/>
  <c r="AR420" i="1"/>
  <c r="AS420" i="1"/>
  <c r="AT420" i="1"/>
  <c r="AU420" i="1"/>
  <c r="AV420" i="1"/>
  <c r="AW420" i="1"/>
  <c r="AX420" i="1"/>
  <c r="AY420" i="1"/>
  <c r="AL421" i="1"/>
  <c r="AM421" i="1"/>
  <c r="AN421" i="1"/>
  <c r="AO421" i="1"/>
  <c r="AP421" i="1"/>
  <c r="AQ421" i="1"/>
  <c r="AR421" i="1"/>
  <c r="AS421" i="1"/>
  <c r="AT421" i="1"/>
  <c r="AU421" i="1"/>
  <c r="AV421" i="1"/>
  <c r="AW421" i="1"/>
  <c r="AX421" i="1"/>
  <c r="AY421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L423" i="1"/>
  <c r="AM423" i="1"/>
  <c r="AN423" i="1"/>
  <c r="AO423" i="1"/>
  <c r="AP423" i="1"/>
  <c r="AQ423" i="1"/>
  <c r="AR423" i="1"/>
  <c r="AS423" i="1"/>
  <c r="AT423" i="1"/>
  <c r="AU423" i="1"/>
  <c r="AV423" i="1"/>
  <c r="AW423" i="1"/>
  <c r="AX423" i="1"/>
  <c r="AY423" i="1"/>
  <c r="AL424" i="1"/>
  <c r="AM424" i="1"/>
  <c r="AN424" i="1"/>
  <c r="AO424" i="1"/>
  <c r="AP424" i="1"/>
  <c r="AQ424" i="1"/>
  <c r="AR424" i="1"/>
  <c r="AS424" i="1"/>
  <c r="AT424" i="1"/>
  <c r="AU424" i="1"/>
  <c r="AV424" i="1"/>
  <c r="AW424" i="1"/>
  <c r="AX424" i="1"/>
  <c r="AY424" i="1"/>
  <c r="AL425" i="1"/>
  <c r="AM425" i="1"/>
  <c r="AN425" i="1"/>
  <c r="AO425" i="1"/>
  <c r="AP425" i="1"/>
  <c r="AQ425" i="1"/>
  <c r="AR425" i="1"/>
  <c r="AS425" i="1"/>
  <c r="AT425" i="1"/>
  <c r="AU425" i="1"/>
  <c r="AV425" i="1"/>
  <c r="AW425" i="1"/>
  <c r="AX425" i="1"/>
  <c r="AY425" i="1"/>
  <c r="AL426" i="1"/>
  <c r="AM426" i="1"/>
  <c r="AN426" i="1"/>
  <c r="AO426" i="1"/>
  <c r="AP426" i="1"/>
  <c r="AQ426" i="1"/>
  <c r="AR426" i="1"/>
  <c r="AS426" i="1"/>
  <c r="AT426" i="1"/>
  <c r="AU426" i="1"/>
  <c r="AV426" i="1"/>
  <c r="AW426" i="1"/>
  <c r="AX426" i="1"/>
  <c r="AY426" i="1"/>
  <c r="AL427" i="1"/>
  <c r="AM427" i="1"/>
  <c r="AN427" i="1"/>
  <c r="AO427" i="1"/>
  <c r="AP427" i="1"/>
  <c r="AQ427" i="1"/>
  <c r="AR427" i="1"/>
  <c r="AS427" i="1"/>
  <c r="AT427" i="1"/>
  <c r="AU427" i="1"/>
  <c r="AV427" i="1"/>
  <c r="AW427" i="1"/>
  <c r="AX427" i="1"/>
  <c r="AY427" i="1"/>
  <c r="AL428" i="1"/>
  <c r="AM428" i="1"/>
  <c r="AN428" i="1"/>
  <c r="AO428" i="1"/>
  <c r="AP428" i="1"/>
  <c r="AQ428" i="1"/>
  <c r="AR428" i="1"/>
  <c r="AS428" i="1"/>
  <c r="AT428" i="1"/>
  <c r="AU428" i="1"/>
  <c r="AV428" i="1"/>
  <c r="AW428" i="1"/>
  <c r="AX428" i="1"/>
  <c r="AY428" i="1"/>
  <c r="AL429" i="1"/>
  <c r="AM429" i="1"/>
  <c r="AN429" i="1"/>
  <c r="AO429" i="1"/>
  <c r="AP429" i="1"/>
  <c r="AQ429" i="1"/>
  <c r="AR429" i="1"/>
  <c r="AS429" i="1"/>
  <c r="AT429" i="1"/>
  <c r="AU429" i="1"/>
  <c r="AV429" i="1"/>
  <c r="AW429" i="1"/>
  <c r="AX429" i="1"/>
  <c r="AY429" i="1"/>
  <c r="AL430" i="1"/>
  <c r="AM430" i="1"/>
  <c r="AN430" i="1"/>
  <c r="AO430" i="1"/>
  <c r="AP430" i="1"/>
  <c r="AQ430" i="1"/>
  <c r="AR430" i="1"/>
  <c r="AS430" i="1"/>
  <c r="AT430" i="1"/>
  <c r="AU430" i="1"/>
  <c r="AV430" i="1"/>
  <c r="AW430" i="1"/>
  <c r="AX430" i="1"/>
  <c r="AY430" i="1"/>
  <c r="AL431" i="1"/>
  <c r="AM431" i="1"/>
  <c r="AN431" i="1"/>
  <c r="AO431" i="1"/>
  <c r="AP431" i="1"/>
  <c r="AQ431" i="1"/>
  <c r="AR431" i="1"/>
  <c r="AS431" i="1"/>
  <c r="AT431" i="1"/>
  <c r="AU431" i="1"/>
  <c r="AV431" i="1"/>
  <c r="AW431" i="1"/>
  <c r="AX431" i="1"/>
  <c r="AY431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L433" i="1"/>
  <c r="AM433" i="1"/>
  <c r="AN433" i="1"/>
  <c r="AO433" i="1"/>
  <c r="AP433" i="1"/>
  <c r="AQ433" i="1"/>
  <c r="AR433" i="1"/>
  <c r="AS433" i="1"/>
  <c r="AT433" i="1"/>
  <c r="AU433" i="1"/>
  <c r="AV433" i="1"/>
  <c r="AW433" i="1"/>
  <c r="AX433" i="1"/>
  <c r="AY433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L435" i="1"/>
  <c r="AM435" i="1"/>
  <c r="AN435" i="1"/>
  <c r="AO435" i="1"/>
  <c r="AP435" i="1"/>
  <c r="AQ435" i="1"/>
  <c r="AR435" i="1"/>
  <c r="AS435" i="1"/>
  <c r="AT435" i="1"/>
  <c r="AU435" i="1"/>
  <c r="AV435" i="1"/>
  <c r="AW435" i="1"/>
  <c r="AX435" i="1"/>
  <c r="AY435" i="1"/>
  <c r="AL436" i="1"/>
  <c r="AM436" i="1"/>
  <c r="AN436" i="1"/>
  <c r="AO436" i="1"/>
  <c r="AP436" i="1"/>
  <c r="AQ436" i="1"/>
  <c r="AR436" i="1"/>
  <c r="AS436" i="1"/>
  <c r="AT436" i="1"/>
  <c r="AU436" i="1"/>
  <c r="AV436" i="1"/>
  <c r="AW436" i="1"/>
  <c r="AX436" i="1"/>
  <c r="AY436" i="1"/>
  <c r="AL437" i="1"/>
  <c r="AM437" i="1"/>
  <c r="AN437" i="1"/>
  <c r="AO437" i="1"/>
  <c r="AP437" i="1"/>
  <c r="AQ437" i="1"/>
  <c r="AR437" i="1"/>
  <c r="AS437" i="1"/>
  <c r="AT437" i="1"/>
  <c r="AU437" i="1"/>
  <c r="AV437" i="1"/>
  <c r="AW437" i="1"/>
  <c r="AX437" i="1"/>
  <c r="AY437" i="1"/>
  <c r="AL438" i="1"/>
  <c r="AM438" i="1"/>
  <c r="AN438" i="1"/>
  <c r="AO438" i="1"/>
  <c r="AP438" i="1"/>
  <c r="AQ438" i="1"/>
  <c r="AR438" i="1"/>
  <c r="AS438" i="1"/>
  <c r="AT438" i="1"/>
  <c r="AU438" i="1"/>
  <c r="AV438" i="1"/>
  <c r="AW438" i="1"/>
  <c r="AX438" i="1"/>
  <c r="AY438" i="1"/>
  <c r="AL439" i="1"/>
  <c r="AM439" i="1"/>
  <c r="AN439" i="1"/>
  <c r="AO439" i="1"/>
  <c r="AP439" i="1"/>
  <c r="AQ439" i="1"/>
  <c r="AR439" i="1"/>
  <c r="AS439" i="1"/>
  <c r="AT439" i="1"/>
  <c r="AU439" i="1"/>
  <c r="AV439" i="1"/>
  <c r="AW439" i="1"/>
  <c r="AX439" i="1"/>
  <c r="AY439" i="1"/>
  <c r="AL440" i="1"/>
  <c r="AM440" i="1"/>
  <c r="AN440" i="1"/>
  <c r="AO440" i="1"/>
  <c r="AP440" i="1"/>
  <c r="AQ440" i="1"/>
  <c r="AR440" i="1"/>
  <c r="AS440" i="1"/>
  <c r="AT440" i="1"/>
  <c r="AU440" i="1"/>
  <c r="AV440" i="1"/>
  <c r="AW440" i="1"/>
  <c r="AX440" i="1"/>
  <c r="AY440" i="1"/>
  <c r="AL441" i="1"/>
  <c r="AM441" i="1"/>
  <c r="AN441" i="1"/>
  <c r="AO441" i="1"/>
  <c r="AP441" i="1"/>
  <c r="AQ441" i="1"/>
  <c r="AR441" i="1"/>
  <c r="AS441" i="1"/>
  <c r="AT441" i="1"/>
  <c r="AU441" i="1"/>
  <c r="AV441" i="1"/>
  <c r="AW441" i="1"/>
  <c r="AX441" i="1"/>
  <c r="AY441" i="1"/>
  <c r="AL442" i="1"/>
  <c r="AM442" i="1"/>
  <c r="AN442" i="1"/>
  <c r="AO442" i="1"/>
  <c r="AP442" i="1"/>
  <c r="AQ442" i="1"/>
  <c r="AR442" i="1"/>
  <c r="AS442" i="1"/>
  <c r="AT442" i="1"/>
  <c r="AU442" i="1"/>
  <c r="AV442" i="1"/>
  <c r="AW442" i="1"/>
  <c r="AX442" i="1"/>
  <c r="AY442" i="1"/>
  <c r="AL443" i="1"/>
  <c r="AM443" i="1"/>
  <c r="AN443" i="1"/>
  <c r="AO443" i="1"/>
  <c r="AP443" i="1"/>
  <c r="AQ443" i="1"/>
  <c r="AR443" i="1"/>
  <c r="AS443" i="1"/>
  <c r="AT443" i="1"/>
  <c r="AU443" i="1"/>
  <c r="AV443" i="1"/>
  <c r="AW443" i="1"/>
  <c r="AX443" i="1"/>
  <c r="AY443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L445" i="1"/>
  <c r="AM445" i="1"/>
  <c r="AN445" i="1"/>
  <c r="AO445" i="1"/>
  <c r="AP445" i="1"/>
  <c r="AQ445" i="1"/>
  <c r="AR445" i="1"/>
  <c r="AS445" i="1"/>
  <c r="AT445" i="1"/>
  <c r="AU445" i="1"/>
  <c r="AV445" i="1"/>
  <c r="AW445" i="1"/>
  <c r="AX445" i="1"/>
  <c r="AY445" i="1"/>
  <c r="AL446" i="1"/>
  <c r="AM446" i="1"/>
  <c r="AN446" i="1"/>
  <c r="AO446" i="1"/>
  <c r="AP446" i="1"/>
  <c r="AQ446" i="1"/>
  <c r="AR446" i="1"/>
  <c r="AS446" i="1"/>
  <c r="AT446" i="1"/>
  <c r="AU446" i="1"/>
  <c r="AV446" i="1"/>
  <c r="AW446" i="1"/>
  <c r="AX446" i="1"/>
  <c r="AY446" i="1"/>
  <c r="AL447" i="1"/>
  <c r="AM447" i="1"/>
  <c r="AN447" i="1"/>
  <c r="AO447" i="1"/>
  <c r="AP447" i="1"/>
  <c r="AQ447" i="1"/>
  <c r="AR447" i="1"/>
  <c r="AS447" i="1"/>
  <c r="AT447" i="1"/>
  <c r="AU447" i="1"/>
  <c r="AV447" i="1"/>
  <c r="AW447" i="1"/>
  <c r="AX447" i="1"/>
  <c r="AY447" i="1"/>
  <c r="AL448" i="1"/>
  <c r="AM448" i="1"/>
  <c r="AN448" i="1"/>
  <c r="AO448" i="1"/>
  <c r="AP448" i="1"/>
  <c r="AQ448" i="1"/>
  <c r="AR448" i="1"/>
  <c r="AS448" i="1"/>
  <c r="AT448" i="1"/>
  <c r="AU448" i="1"/>
  <c r="AV448" i="1"/>
  <c r="AW448" i="1"/>
  <c r="AX448" i="1"/>
  <c r="AY448" i="1"/>
  <c r="AL449" i="1"/>
  <c r="AM449" i="1"/>
  <c r="AN449" i="1"/>
  <c r="AO449" i="1"/>
  <c r="AP449" i="1"/>
  <c r="AQ449" i="1"/>
  <c r="AR449" i="1"/>
  <c r="AS449" i="1"/>
  <c r="AT449" i="1"/>
  <c r="AU449" i="1"/>
  <c r="AV449" i="1"/>
  <c r="AW449" i="1"/>
  <c r="AX449" i="1"/>
  <c r="AY449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L451" i="1"/>
  <c r="AM451" i="1"/>
  <c r="AN451" i="1"/>
  <c r="AO451" i="1"/>
  <c r="AP451" i="1"/>
  <c r="AQ451" i="1"/>
  <c r="AR451" i="1"/>
  <c r="AS451" i="1"/>
  <c r="AT451" i="1"/>
  <c r="AU451" i="1"/>
  <c r="AV451" i="1"/>
  <c r="AW451" i="1"/>
  <c r="AX451" i="1"/>
  <c r="AY451" i="1"/>
  <c r="AL452" i="1"/>
  <c r="AM452" i="1"/>
  <c r="AN452" i="1"/>
  <c r="AO452" i="1"/>
  <c r="AP452" i="1"/>
  <c r="AQ452" i="1"/>
  <c r="AR452" i="1"/>
  <c r="AS452" i="1"/>
  <c r="AT452" i="1"/>
  <c r="AU452" i="1"/>
  <c r="AV452" i="1"/>
  <c r="AW452" i="1"/>
  <c r="AX452" i="1"/>
  <c r="AY452" i="1"/>
  <c r="AL453" i="1"/>
  <c r="AM453" i="1"/>
  <c r="AN453" i="1"/>
  <c r="AO453" i="1"/>
  <c r="AP453" i="1"/>
  <c r="AQ453" i="1"/>
  <c r="AR453" i="1"/>
  <c r="AS453" i="1"/>
  <c r="AT453" i="1"/>
  <c r="AU453" i="1"/>
  <c r="AV453" i="1"/>
  <c r="AW453" i="1"/>
  <c r="AX453" i="1"/>
  <c r="AY453" i="1"/>
  <c r="AL454" i="1"/>
  <c r="AM454" i="1"/>
  <c r="AN454" i="1"/>
  <c r="AO454" i="1"/>
  <c r="AP454" i="1"/>
  <c r="AQ454" i="1"/>
  <c r="AR454" i="1"/>
  <c r="AS454" i="1"/>
  <c r="AT454" i="1"/>
  <c r="AU454" i="1"/>
  <c r="AV454" i="1"/>
  <c r="AW454" i="1"/>
  <c r="AX454" i="1"/>
  <c r="AY454" i="1"/>
  <c r="AL455" i="1"/>
  <c r="AM455" i="1"/>
  <c r="AN455" i="1"/>
  <c r="AO455" i="1"/>
  <c r="AP455" i="1"/>
  <c r="AQ455" i="1"/>
  <c r="AR455" i="1"/>
  <c r="AS455" i="1"/>
  <c r="AT455" i="1"/>
  <c r="AU455" i="1"/>
  <c r="AV455" i="1"/>
  <c r="AW455" i="1"/>
  <c r="AX455" i="1"/>
  <c r="AY455" i="1"/>
  <c r="AL456" i="1"/>
  <c r="AM456" i="1"/>
  <c r="AN456" i="1"/>
  <c r="AO456" i="1"/>
  <c r="AP456" i="1"/>
  <c r="AQ456" i="1"/>
  <c r="AR456" i="1"/>
  <c r="AS456" i="1"/>
  <c r="AT456" i="1"/>
  <c r="AU456" i="1"/>
  <c r="AV456" i="1"/>
  <c r="AW456" i="1"/>
  <c r="AX456" i="1"/>
  <c r="AY456" i="1"/>
  <c r="AL457" i="1"/>
  <c r="AM457" i="1"/>
  <c r="AN457" i="1"/>
  <c r="AO457" i="1"/>
  <c r="AP457" i="1"/>
  <c r="AQ457" i="1"/>
  <c r="AR457" i="1"/>
  <c r="AS457" i="1"/>
  <c r="AT457" i="1"/>
  <c r="AU457" i="1"/>
  <c r="AV457" i="1"/>
  <c r="AW457" i="1"/>
  <c r="AX457" i="1"/>
  <c r="AY457" i="1"/>
  <c r="AL458" i="1"/>
  <c r="AM458" i="1"/>
  <c r="AN458" i="1"/>
  <c r="AO458" i="1"/>
  <c r="AP458" i="1"/>
  <c r="AQ458" i="1"/>
  <c r="AR458" i="1"/>
  <c r="AS458" i="1"/>
  <c r="AT458" i="1"/>
  <c r="AU458" i="1"/>
  <c r="AV458" i="1"/>
  <c r="AW458" i="1"/>
  <c r="AX458" i="1"/>
  <c r="AY458" i="1"/>
  <c r="AL459" i="1"/>
  <c r="AM459" i="1"/>
  <c r="AN459" i="1"/>
  <c r="AO459" i="1"/>
  <c r="AP459" i="1"/>
  <c r="AQ459" i="1"/>
  <c r="AR459" i="1"/>
  <c r="AS459" i="1"/>
  <c r="AT459" i="1"/>
  <c r="AU459" i="1"/>
  <c r="AV459" i="1"/>
  <c r="AW459" i="1"/>
  <c r="AX459" i="1"/>
  <c r="AY459" i="1"/>
  <c r="AL460" i="1"/>
  <c r="AM460" i="1"/>
  <c r="AN460" i="1"/>
  <c r="AO460" i="1"/>
  <c r="AP460" i="1"/>
  <c r="AQ460" i="1"/>
  <c r="AR460" i="1"/>
  <c r="AS460" i="1"/>
  <c r="AT460" i="1"/>
  <c r="AU460" i="1"/>
  <c r="AV460" i="1"/>
  <c r="AW460" i="1"/>
  <c r="AX460" i="1"/>
  <c r="AY460" i="1"/>
  <c r="AL461" i="1"/>
  <c r="AM461" i="1"/>
  <c r="AN461" i="1"/>
  <c r="AO461" i="1"/>
  <c r="AP461" i="1"/>
  <c r="AQ461" i="1"/>
  <c r="AR461" i="1"/>
  <c r="AS461" i="1"/>
  <c r="AT461" i="1"/>
  <c r="AU461" i="1"/>
  <c r="AV461" i="1"/>
  <c r="AW461" i="1"/>
  <c r="AX461" i="1"/>
  <c r="AY461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L463" i="1"/>
  <c r="AM463" i="1"/>
  <c r="AN463" i="1"/>
  <c r="AO463" i="1"/>
  <c r="AP463" i="1"/>
  <c r="AQ463" i="1"/>
  <c r="AR463" i="1"/>
  <c r="AS463" i="1"/>
  <c r="AT463" i="1"/>
  <c r="AU463" i="1"/>
  <c r="AV463" i="1"/>
  <c r="AW463" i="1"/>
  <c r="AX463" i="1"/>
  <c r="AY463" i="1"/>
  <c r="AL464" i="1"/>
  <c r="AM464" i="1"/>
  <c r="AN464" i="1"/>
  <c r="AO464" i="1"/>
  <c r="AP464" i="1"/>
  <c r="AQ464" i="1"/>
  <c r="AR464" i="1"/>
  <c r="AS464" i="1"/>
  <c r="AT464" i="1"/>
  <c r="AU464" i="1"/>
  <c r="AV464" i="1"/>
  <c r="AW464" i="1"/>
  <c r="AX464" i="1"/>
  <c r="AY464" i="1"/>
  <c r="AL465" i="1"/>
  <c r="AM465" i="1"/>
  <c r="AN465" i="1"/>
  <c r="AO465" i="1"/>
  <c r="AP465" i="1"/>
  <c r="AQ465" i="1"/>
  <c r="AR465" i="1"/>
  <c r="AS465" i="1"/>
  <c r="AT465" i="1"/>
  <c r="AU465" i="1"/>
  <c r="AV465" i="1"/>
  <c r="AW465" i="1"/>
  <c r="AX465" i="1"/>
  <c r="AY465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L467" i="1"/>
  <c r="AM467" i="1"/>
  <c r="AN467" i="1"/>
  <c r="AO467" i="1"/>
  <c r="AP467" i="1"/>
  <c r="AQ467" i="1"/>
  <c r="AR467" i="1"/>
  <c r="AS467" i="1"/>
  <c r="AT467" i="1"/>
  <c r="AU467" i="1"/>
  <c r="AV467" i="1"/>
  <c r="AW467" i="1"/>
  <c r="AX467" i="1"/>
  <c r="AY467" i="1"/>
  <c r="AL468" i="1"/>
  <c r="AM468" i="1"/>
  <c r="AN468" i="1"/>
  <c r="AO468" i="1"/>
  <c r="AP468" i="1"/>
  <c r="AQ468" i="1"/>
  <c r="AR468" i="1"/>
  <c r="AS468" i="1"/>
  <c r="AT468" i="1"/>
  <c r="AU468" i="1"/>
  <c r="AV468" i="1"/>
  <c r="AW468" i="1"/>
  <c r="AX468" i="1"/>
  <c r="AY468" i="1"/>
  <c r="AL469" i="1"/>
  <c r="AM469" i="1"/>
  <c r="AN469" i="1"/>
  <c r="AO469" i="1"/>
  <c r="AP469" i="1"/>
  <c r="AQ469" i="1"/>
  <c r="AR469" i="1"/>
  <c r="AS469" i="1"/>
  <c r="AT469" i="1"/>
  <c r="AU469" i="1"/>
  <c r="AV469" i="1"/>
  <c r="AW469" i="1"/>
  <c r="AX469" i="1"/>
  <c r="AY469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L471" i="1"/>
  <c r="AM471" i="1"/>
  <c r="AN471" i="1"/>
  <c r="AO471" i="1"/>
  <c r="AP471" i="1"/>
  <c r="AQ471" i="1"/>
  <c r="AR471" i="1"/>
  <c r="AS471" i="1"/>
  <c r="AT471" i="1"/>
  <c r="AU471" i="1"/>
  <c r="AV471" i="1"/>
  <c r="AW471" i="1"/>
  <c r="AX471" i="1"/>
  <c r="AY471" i="1"/>
  <c r="AL472" i="1"/>
  <c r="AM472" i="1"/>
  <c r="AN472" i="1"/>
  <c r="AO472" i="1"/>
  <c r="AP472" i="1"/>
  <c r="AQ472" i="1"/>
  <c r="AR472" i="1"/>
  <c r="AS472" i="1"/>
  <c r="AT472" i="1"/>
  <c r="AU472" i="1"/>
  <c r="AV472" i="1"/>
  <c r="AW472" i="1"/>
  <c r="AX472" i="1"/>
  <c r="AY472" i="1"/>
  <c r="AL473" i="1"/>
  <c r="AM473" i="1"/>
  <c r="AN473" i="1"/>
  <c r="AO473" i="1"/>
  <c r="AP473" i="1"/>
  <c r="AQ473" i="1"/>
  <c r="AR473" i="1"/>
  <c r="AS473" i="1"/>
  <c r="AT473" i="1"/>
  <c r="AU473" i="1"/>
  <c r="AV473" i="1"/>
  <c r="AW473" i="1"/>
  <c r="AX473" i="1"/>
  <c r="AY473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L475" i="1"/>
  <c r="AM475" i="1"/>
  <c r="AN475" i="1"/>
  <c r="AO475" i="1"/>
  <c r="AP475" i="1"/>
  <c r="AQ475" i="1"/>
  <c r="AR475" i="1"/>
  <c r="AS475" i="1"/>
  <c r="AT475" i="1"/>
  <c r="AU475" i="1"/>
  <c r="AV475" i="1"/>
  <c r="AW475" i="1"/>
  <c r="AX475" i="1"/>
  <c r="AY475" i="1"/>
  <c r="AL476" i="1"/>
  <c r="AM476" i="1"/>
  <c r="AN476" i="1"/>
  <c r="AO476" i="1"/>
  <c r="AP476" i="1"/>
  <c r="AQ476" i="1"/>
  <c r="AR476" i="1"/>
  <c r="AS476" i="1"/>
  <c r="AT476" i="1"/>
  <c r="AU476" i="1"/>
  <c r="AV476" i="1"/>
  <c r="AW476" i="1"/>
  <c r="AX476" i="1"/>
  <c r="AY476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L478" i="1"/>
  <c r="AM478" i="1"/>
  <c r="AN478" i="1"/>
  <c r="AO478" i="1"/>
  <c r="AP478" i="1"/>
  <c r="AQ478" i="1"/>
  <c r="AR478" i="1"/>
  <c r="AS478" i="1"/>
  <c r="AT478" i="1"/>
  <c r="AU478" i="1"/>
  <c r="AV478" i="1"/>
  <c r="AW478" i="1"/>
  <c r="AX478" i="1"/>
  <c r="AY478" i="1"/>
  <c r="AL479" i="1"/>
  <c r="AM479" i="1"/>
  <c r="AN479" i="1"/>
  <c r="AO479" i="1"/>
  <c r="AP479" i="1"/>
  <c r="AQ479" i="1"/>
  <c r="AR479" i="1"/>
  <c r="AS479" i="1"/>
  <c r="AT479" i="1"/>
  <c r="AU479" i="1"/>
  <c r="AV479" i="1"/>
  <c r="AW479" i="1"/>
  <c r="AX479" i="1"/>
  <c r="AY479" i="1"/>
  <c r="AL480" i="1"/>
  <c r="AM480" i="1"/>
  <c r="AN480" i="1"/>
  <c r="AO480" i="1"/>
  <c r="AP480" i="1"/>
  <c r="AQ480" i="1"/>
  <c r="AR480" i="1"/>
  <c r="AS480" i="1"/>
  <c r="AT480" i="1"/>
  <c r="AU480" i="1"/>
  <c r="AV480" i="1"/>
  <c r="AW480" i="1"/>
  <c r="AX480" i="1"/>
  <c r="AY480" i="1"/>
  <c r="AL481" i="1"/>
  <c r="AM481" i="1"/>
  <c r="AN481" i="1"/>
  <c r="AO481" i="1"/>
  <c r="AP481" i="1"/>
  <c r="AQ481" i="1"/>
  <c r="AR481" i="1"/>
  <c r="AS481" i="1"/>
  <c r="AT481" i="1"/>
  <c r="AU481" i="1"/>
  <c r="AV481" i="1"/>
  <c r="AW481" i="1"/>
  <c r="AX481" i="1"/>
  <c r="AY481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L483" i="1"/>
  <c r="AM483" i="1"/>
  <c r="AN483" i="1"/>
  <c r="AO483" i="1"/>
  <c r="AP483" i="1"/>
  <c r="AQ483" i="1"/>
  <c r="AR483" i="1"/>
  <c r="AS483" i="1"/>
  <c r="AT483" i="1"/>
  <c r="AU483" i="1"/>
  <c r="AV483" i="1"/>
  <c r="AW483" i="1"/>
  <c r="AX483" i="1"/>
  <c r="AY483" i="1"/>
  <c r="AL484" i="1"/>
  <c r="AM484" i="1"/>
  <c r="AN484" i="1"/>
  <c r="AO484" i="1"/>
  <c r="AP484" i="1"/>
  <c r="AQ484" i="1"/>
  <c r="AR484" i="1"/>
  <c r="AS484" i="1"/>
  <c r="AT484" i="1"/>
  <c r="AU484" i="1"/>
  <c r="AV484" i="1"/>
  <c r="AW484" i="1"/>
  <c r="AX484" i="1"/>
  <c r="AY484" i="1"/>
  <c r="AL485" i="1"/>
  <c r="AM485" i="1"/>
  <c r="AN485" i="1"/>
  <c r="AO485" i="1"/>
  <c r="AP485" i="1"/>
  <c r="AQ485" i="1"/>
  <c r="AR485" i="1"/>
  <c r="AS485" i="1"/>
  <c r="AT485" i="1"/>
  <c r="AU485" i="1"/>
  <c r="AV485" i="1"/>
  <c r="AW485" i="1"/>
  <c r="AX485" i="1"/>
  <c r="AY485" i="1"/>
  <c r="AL486" i="1"/>
  <c r="AM486" i="1"/>
  <c r="AN486" i="1"/>
  <c r="AO486" i="1"/>
  <c r="AP486" i="1"/>
  <c r="AQ486" i="1"/>
  <c r="AR486" i="1"/>
  <c r="AS486" i="1"/>
  <c r="AT486" i="1"/>
  <c r="AU486" i="1"/>
  <c r="AV486" i="1"/>
  <c r="AW486" i="1"/>
  <c r="AX486" i="1"/>
  <c r="AY486" i="1"/>
  <c r="AL487" i="1"/>
  <c r="AM487" i="1"/>
  <c r="AN487" i="1"/>
  <c r="AO487" i="1"/>
  <c r="AP487" i="1"/>
  <c r="AQ487" i="1"/>
  <c r="AR487" i="1"/>
  <c r="AS487" i="1"/>
  <c r="AT487" i="1"/>
  <c r="AU487" i="1"/>
  <c r="AV487" i="1"/>
  <c r="AW487" i="1"/>
  <c r="AX487" i="1"/>
  <c r="AY487" i="1"/>
  <c r="AL488" i="1"/>
  <c r="AM488" i="1"/>
  <c r="AN488" i="1"/>
  <c r="AO488" i="1"/>
  <c r="AP488" i="1"/>
  <c r="AQ488" i="1"/>
  <c r="AR488" i="1"/>
  <c r="AS488" i="1"/>
  <c r="AT488" i="1"/>
  <c r="AU488" i="1"/>
  <c r="AV488" i="1"/>
  <c r="AW488" i="1"/>
  <c r="AX488" i="1"/>
  <c r="AY488" i="1"/>
  <c r="AL489" i="1"/>
  <c r="AM489" i="1"/>
  <c r="AN489" i="1"/>
  <c r="AO489" i="1"/>
  <c r="AP489" i="1"/>
  <c r="AQ489" i="1"/>
  <c r="AR489" i="1"/>
  <c r="AS489" i="1"/>
  <c r="AT489" i="1"/>
  <c r="AU489" i="1"/>
  <c r="AV489" i="1"/>
  <c r="AW489" i="1"/>
  <c r="AX489" i="1"/>
  <c r="AY489" i="1"/>
  <c r="AL490" i="1"/>
  <c r="AM490" i="1"/>
  <c r="AN490" i="1"/>
  <c r="AO490" i="1"/>
  <c r="AP490" i="1"/>
  <c r="AQ490" i="1"/>
  <c r="AR490" i="1"/>
  <c r="AS490" i="1"/>
  <c r="AT490" i="1"/>
  <c r="AU490" i="1"/>
  <c r="AV490" i="1"/>
  <c r="AW490" i="1"/>
  <c r="AX490" i="1"/>
  <c r="AY490" i="1"/>
  <c r="AL491" i="1"/>
  <c r="AM491" i="1"/>
  <c r="AN491" i="1"/>
  <c r="AO491" i="1"/>
  <c r="AP491" i="1"/>
  <c r="AQ491" i="1"/>
  <c r="AR491" i="1"/>
  <c r="AS491" i="1"/>
  <c r="AT491" i="1"/>
  <c r="AU491" i="1"/>
  <c r="AV491" i="1"/>
  <c r="AW491" i="1"/>
  <c r="AX491" i="1"/>
  <c r="AY491" i="1"/>
  <c r="AL492" i="1"/>
  <c r="AM492" i="1"/>
  <c r="AN492" i="1"/>
  <c r="AO492" i="1"/>
  <c r="AP492" i="1"/>
  <c r="AQ492" i="1"/>
  <c r="AR492" i="1"/>
  <c r="AS492" i="1"/>
  <c r="AT492" i="1"/>
  <c r="AU492" i="1"/>
  <c r="AV492" i="1"/>
  <c r="AW492" i="1"/>
  <c r="AX492" i="1"/>
  <c r="AY492" i="1"/>
  <c r="AL493" i="1"/>
  <c r="AM493" i="1"/>
  <c r="AN493" i="1"/>
  <c r="AO493" i="1"/>
  <c r="AP493" i="1"/>
  <c r="AQ493" i="1"/>
  <c r="AR493" i="1"/>
  <c r="AS493" i="1"/>
  <c r="AT493" i="1"/>
  <c r="AU493" i="1"/>
  <c r="AV493" i="1"/>
  <c r="AW493" i="1"/>
  <c r="AX493" i="1"/>
  <c r="AY493" i="1"/>
  <c r="AL494" i="1"/>
  <c r="AM494" i="1"/>
  <c r="AN494" i="1"/>
  <c r="AO494" i="1"/>
  <c r="AP494" i="1"/>
  <c r="AQ494" i="1"/>
  <c r="AR494" i="1"/>
  <c r="AS494" i="1"/>
  <c r="AT494" i="1"/>
  <c r="AU494" i="1"/>
  <c r="AV494" i="1"/>
  <c r="AW494" i="1"/>
  <c r="AX494" i="1"/>
  <c r="AY494" i="1"/>
  <c r="AL495" i="1"/>
  <c r="AM495" i="1"/>
  <c r="AN495" i="1"/>
  <c r="AO495" i="1"/>
  <c r="AP495" i="1"/>
  <c r="AQ495" i="1"/>
  <c r="AR495" i="1"/>
  <c r="AS495" i="1"/>
  <c r="AT495" i="1"/>
  <c r="AU495" i="1"/>
  <c r="AV495" i="1"/>
  <c r="AW495" i="1"/>
  <c r="AX495" i="1"/>
  <c r="AY495" i="1"/>
  <c r="AL496" i="1"/>
  <c r="AM496" i="1"/>
  <c r="AN496" i="1"/>
  <c r="AO496" i="1"/>
  <c r="AP496" i="1"/>
  <c r="AQ496" i="1"/>
  <c r="AR496" i="1"/>
  <c r="AS496" i="1"/>
  <c r="AT496" i="1"/>
  <c r="AU496" i="1"/>
  <c r="AV496" i="1"/>
  <c r="AW496" i="1"/>
  <c r="AX496" i="1"/>
  <c r="AY496" i="1"/>
  <c r="AL497" i="1"/>
  <c r="AM497" i="1"/>
  <c r="AN497" i="1"/>
  <c r="AO497" i="1"/>
  <c r="AP497" i="1"/>
  <c r="AQ497" i="1"/>
  <c r="AR497" i="1"/>
  <c r="AS497" i="1"/>
  <c r="AT497" i="1"/>
  <c r="AU497" i="1"/>
  <c r="AV497" i="1"/>
  <c r="AW497" i="1"/>
  <c r="AX497" i="1"/>
  <c r="AY497" i="1"/>
  <c r="AL498" i="1"/>
  <c r="AM498" i="1"/>
  <c r="AN498" i="1"/>
  <c r="AO498" i="1"/>
  <c r="AP498" i="1"/>
  <c r="AQ498" i="1"/>
  <c r="AR498" i="1"/>
  <c r="AS498" i="1"/>
  <c r="AT498" i="1"/>
  <c r="AU498" i="1"/>
  <c r="AV498" i="1"/>
  <c r="AW498" i="1"/>
  <c r="AX498" i="1"/>
  <c r="AY498" i="1"/>
  <c r="AL499" i="1"/>
  <c r="AM499" i="1"/>
  <c r="AN499" i="1"/>
  <c r="AO499" i="1"/>
  <c r="AP499" i="1"/>
  <c r="AQ499" i="1"/>
  <c r="AR499" i="1"/>
  <c r="AS499" i="1"/>
  <c r="AT499" i="1"/>
  <c r="AU499" i="1"/>
  <c r="AV499" i="1"/>
  <c r="AW499" i="1"/>
  <c r="AX499" i="1"/>
  <c r="AY499" i="1"/>
  <c r="AL500" i="1"/>
  <c r="AM500" i="1"/>
  <c r="AN500" i="1"/>
  <c r="AO500" i="1"/>
  <c r="AP500" i="1"/>
  <c r="AQ500" i="1"/>
  <c r="AR500" i="1"/>
  <c r="AS500" i="1"/>
  <c r="AT500" i="1"/>
  <c r="AU500" i="1"/>
  <c r="AV500" i="1"/>
  <c r="AW500" i="1"/>
  <c r="AX500" i="1"/>
  <c r="AY500" i="1"/>
  <c r="AL501" i="1"/>
  <c r="AM501" i="1"/>
  <c r="AN501" i="1"/>
  <c r="AO501" i="1"/>
  <c r="AP501" i="1"/>
  <c r="AQ501" i="1"/>
  <c r="AR501" i="1"/>
  <c r="AS501" i="1"/>
  <c r="AT501" i="1"/>
  <c r="AU501" i="1"/>
  <c r="AV501" i="1"/>
  <c r="AW501" i="1"/>
  <c r="AX501" i="1"/>
  <c r="AY501" i="1"/>
  <c r="AL502" i="1"/>
  <c r="AM502" i="1"/>
  <c r="AN502" i="1"/>
  <c r="AO502" i="1"/>
  <c r="AP502" i="1"/>
  <c r="AQ502" i="1"/>
  <c r="AR502" i="1"/>
  <c r="AS502" i="1"/>
  <c r="AT502" i="1"/>
  <c r="AU502" i="1"/>
  <c r="AV502" i="1"/>
  <c r="AW502" i="1"/>
  <c r="AX502" i="1"/>
  <c r="AY502" i="1"/>
  <c r="AL503" i="1"/>
  <c r="AM503" i="1"/>
  <c r="AN503" i="1"/>
  <c r="AO503" i="1"/>
  <c r="AP503" i="1"/>
  <c r="AQ503" i="1"/>
  <c r="AR503" i="1"/>
  <c r="AS503" i="1"/>
  <c r="AT503" i="1"/>
  <c r="AU503" i="1"/>
  <c r="AV503" i="1"/>
  <c r="AW503" i="1"/>
  <c r="AX503" i="1"/>
  <c r="AY503" i="1"/>
  <c r="AL504" i="1"/>
  <c r="AM504" i="1"/>
  <c r="AN504" i="1"/>
  <c r="AO504" i="1"/>
  <c r="AP504" i="1"/>
  <c r="AQ504" i="1"/>
  <c r="AR504" i="1"/>
  <c r="AS504" i="1"/>
  <c r="AT504" i="1"/>
  <c r="AU504" i="1"/>
  <c r="AV504" i="1"/>
  <c r="AW504" i="1"/>
  <c r="AX504" i="1"/>
  <c r="AY504" i="1"/>
  <c r="AL505" i="1"/>
  <c r="AM505" i="1"/>
  <c r="AN505" i="1"/>
  <c r="AO505" i="1"/>
  <c r="AP505" i="1"/>
  <c r="AQ505" i="1"/>
  <c r="AR505" i="1"/>
  <c r="AS505" i="1"/>
  <c r="AT505" i="1"/>
  <c r="AU505" i="1"/>
  <c r="AV505" i="1"/>
  <c r="AW505" i="1"/>
  <c r="AX505" i="1"/>
  <c r="AY505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L507" i="1"/>
  <c r="AM507" i="1"/>
  <c r="AN507" i="1"/>
  <c r="AO507" i="1"/>
  <c r="AP507" i="1"/>
  <c r="AQ507" i="1"/>
  <c r="AR507" i="1"/>
  <c r="AS507" i="1"/>
  <c r="AT507" i="1"/>
  <c r="AU507" i="1"/>
  <c r="AV507" i="1"/>
  <c r="AW507" i="1"/>
  <c r="AX507" i="1"/>
  <c r="AY507" i="1"/>
  <c r="AL508" i="1"/>
  <c r="AM508" i="1"/>
  <c r="AN508" i="1"/>
  <c r="AO508" i="1"/>
  <c r="AP508" i="1"/>
  <c r="AQ508" i="1"/>
  <c r="AR508" i="1"/>
  <c r="AS508" i="1"/>
  <c r="AT508" i="1"/>
  <c r="AU508" i="1"/>
  <c r="AV508" i="1"/>
  <c r="AW508" i="1"/>
  <c r="AX508" i="1"/>
  <c r="AY508" i="1"/>
  <c r="AL509" i="1"/>
  <c r="AM509" i="1"/>
  <c r="AN509" i="1"/>
  <c r="AO509" i="1"/>
  <c r="AP509" i="1"/>
  <c r="AQ509" i="1"/>
  <c r="AR509" i="1"/>
  <c r="AS509" i="1"/>
  <c r="AT509" i="1"/>
  <c r="AU509" i="1"/>
  <c r="AV509" i="1"/>
  <c r="AW509" i="1"/>
  <c r="AX509" i="1"/>
  <c r="AY509" i="1"/>
  <c r="AL510" i="1"/>
  <c r="AM510" i="1"/>
  <c r="AN510" i="1"/>
  <c r="AO510" i="1"/>
  <c r="AP510" i="1"/>
  <c r="AQ510" i="1"/>
  <c r="AR510" i="1"/>
  <c r="AS510" i="1"/>
  <c r="AT510" i="1"/>
  <c r="AU510" i="1"/>
  <c r="AV510" i="1"/>
  <c r="AW510" i="1"/>
  <c r="AX510" i="1"/>
  <c r="AY510" i="1"/>
  <c r="AL511" i="1"/>
  <c r="AM511" i="1"/>
  <c r="AN511" i="1"/>
  <c r="AO511" i="1"/>
  <c r="AP511" i="1"/>
  <c r="AQ511" i="1"/>
  <c r="AR511" i="1"/>
  <c r="AS511" i="1"/>
  <c r="AT511" i="1"/>
  <c r="AU511" i="1"/>
  <c r="AV511" i="1"/>
  <c r="AW511" i="1"/>
  <c r="AX511" i="1"/>
  <c r="AY511" i="1"/>
  <c r="AL512" i="1"/>
  <c r="AM512" i="1"/>
  <c r="AN512" i="1"/>
  <c r="AO512" i="1"/>
  <c r="AP512" i="1"/>
  <c r="AQ512" i="1"/>
  <c r="AR512" i="1"/>
  <c r="AS512" i="1"/>
  <c r="AT512" i="1"/>
  <c r="AU512" i="1"/>
  <c r="AV512" i="1"/>
  <c r="AW512" i="1"/>
  <c r="AX512" i="1"/>
  <c r="AY512" i="1"/>
  <c r="AL513" i="1"/>
  <c r="AM513" i="1"/>
  <c r="AN513" i="1"/>
  <c r="AO513" i="1"/>
  <c r="AP513" i="1"/>
  <c r="AQ513" i="1"/>
  <c r="AR513" i="1"/>
  <c r="AS513" i="1"/>
  <c r="AT513" i="1"/>
  <c r="AU513" i="1"/>
  <c r="AV513" i="1"/>
  <c r="AW513" i="1"/>
  <c r="AX513" i="1"/>
  <c r="AY513" i="1"/>
  <c r="AL514" i="1"/>
  <c r="AM514" i="1"/>
  <c r="AN514" i="1"/>
  <c r="AO514" i="1"/>
  <c r="AP514" i="1"/>
  <c r="AQ514" i="1"/>
  <c r="AR514" i="1"/>
  <c r="AS514" i="1"/>
  <c r="AT514" i="1"/>
  <c r="AU514" i="1"/>
  <c r="AV514" i="1"/>
  <c r="AW514" i="1"/>
  <c r="AX514" i="1"/>
  <c r="AY514" i="1"/>
  <c r="AL515" i="1"/>
  <c r="AM515" i="1"/>
  <c r="AN515" i="1"/>
  <c r="AO515" i="1"/>
  <c r="AP515" i="1"/>
  <c r="AQ515" i="1"/>
  <c r="AR515" i="1"/>
  <c r="AS515" i="1"/>
  <c r="AT515" i="1"/>
  <c r="AU515" i="1"/>
  <c r="AV515" i="1"/>
  <c r="AW515" i="1"/>
  <c r="AX515" i="1"/>
  <c r="AY515" i="1"/>
  <c r="AL516" i="1"/>
  <c r="AM516" i="1"/>
  <c r="AN516" i="1"/>
  <c r="AO516" i="1"/>
  <c r="AP516" i="1"/>
  <c r="AQ516" i="1"/>
  <c r="AR516" i="1"/>
  <c r="AS516" i="1"/>
  <c r="AT516" i="1"/>
  <c r="AU516" i="1"/>
  <c r="AV516" i="1"/>
  <c r="AW516" i="1"/>
  <c r="AX516" i="1"/>
  <c r="AY516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L519" i="1"/>
  <c r="AM519" i="1"/>
  <c r="AN519" i="1"/>
  <c r="AO519" i="1"/>
  <c r="AP519" i="1"/>
  <c r="AQ519" i="1"/>
  <c r="AR519" i="1"/>
  <c r="AS519" i="1"/>
  <c r="AT519" i="1"/>
  <c r="AU519" i="1"/>
  <c r="AV519" i="1"/>
  <c r="AW519" i="1"/>
  <c r="AX519" i="1"/>
  <c r="AY519" i="1"/>
  <c r="AL520" i="1"/>
  <c r="AM520" i="1"/>
  <c r="AN520" i="1"/>
  <c r="AO520" i="1"/>
  <c r="AP520" i="1"/>
  <c r="AQ520" i="1"/>
  <c r="AR520" i="1"/>
  <c r="AS520" i="1"/>
  <c r="AT520" i="1"/>
  <c r="AU520" i="1"/>
  <c r="AV520" i="1"/>
  <c r="AW520" i="1"/>
  <c r="AX520" i="1"/>
  <c r="AY520" i="1"/>
  <c r="AL521" i="1"/>
  <c r="AM521" i="1"/>
  <c r="AN521" i="1"/>
  <c r="AO521" i="1"/>
  <c r="AP521" i="1"/>
  <c r="AQ521" i="1"/>
  <c r="AR521" i="1"/>
  <c r="AS521" i="1"/>
  <c r="AT521" i="1"/>
  <c r="AU521" i="1"/>
  <c r="AV521" i="1"/>
  <c r="AW521" i="1"/>
  <c r="AX521" i="1"/>
  <c r="AY521" i="1"/>
  <c r="AL522" i="1"/>
  <c r="AM522" i="1"/>
  <c r="AN522" i="1"/>
  <c r="AO522" i="1"/>
  <c r="AP522" i="1"/>
  <c r="AQ522" i="1"/>
  <c r="AR522" i="1"/>
  <c r="AS522" i="1"/>
  <c r="AT522" i="1"/>
  <c r="AU522" i="1"/>
  <c r="AV522" i="1"/>
  <c r="AW522" i="1"/>
  <c r="AX522" i="1"/>
  <c r="AY522" i="1"/>
  <c r="AL523" i="1"/>
  <c r="AM523" i="1"/>
  <c r="AN523" i="1"/>
  <c r="AO523" i="1"/>
  <c r="AP523" i="1"/>
  <c r="AQ523" i="1"/>
  <c r="AR523" i="1"/>
  <c r="AS523" i="1"/>
  <c r="AT523" i="1"/>
  <c r="AU523" i="1"/>
  <c r="AV523" i="1"/>
  <c r="AW523" i="1"/>
  <c r="AX523" i="1"/>
  <c r="AY523" i="1"/>
  <c r="AL524" i="1"/>
  <c r="AM524" i="1"/>
  <c r="AN524" i="1"/>
  <c r="AO524" i="1"/>
  <c r="AP524" i="1"/>
  <c r="AQ524" i="1"/>
  <c r="AR524" i="1"/>
  <c r="AS524" i="1"/>
  <c r="AT524" i="1"/>
  <c r="AU524" i="1"/>
  <c r="AV524" i="1"/>
  <c r="AW524" i="1"/>
  <c r="AX524" i="1"/>
  <c r="AY524" i="1"/>
  <c r="AL525" i="1"/>
  <c r="AM525" i="1"/>
  <c r="AN525" i="1"/>
  <c r="AO525" i="1"/>
  <c r="AP525" i="1"/>
  <c r="AQ525" i="1"/>
  <c r="AR525" i="1"/>
  <c r="AS525" i="1"/>
  <c r="AT525" i="1"/>
  <c r="AU525" i="1"/>
  <c r="AV525" i="1"/>
  <c r="AW525" i="1"/>
  <c r="AX525" i="1"/>
  <c r="AY525" i="1"/>
  <c r="AL526" i="1"/>
  <c r="AM526" i="1"/>
  <c r="AN526" i="1"/>
  <c r="AO526" i="1"/>
  <c r="AP526" i="1"/>
  <c r="AQ526" i="1"/>
  <c r="AR526" i="1"/>
  <c r="AS526" i="1"/>
  <c r="AT526" i="1"/>
  <c r="AU526" i="1"/>
  <c r="AV526" i="1"/>
  <c r="AW526" i="1"/>
  <c r="AX526" i="1"/>
  <c r="AY526" i="1"/>
  <c r="AL527" i="1"/>
  <c r="AM527" i="1"/>
  <c r="AN527" i="1"/>
  <c r="AO527" i="1"/>
  <c r="AP527" i="1"/>
  <c r="AQ527" i="1"/>
  <c r="AR527" i="1"/>
  <c r="AS527" i="1"/>
  <c r="AT527" i="1"/>
  <c r="AU527" i="1"/>
  <c r="AV527" i="1"/>
  <c r="AW527" i="1"/>
  <c r="AX527" i="1"/>
  <c r="AY527" i="1"/>
  <c r="AL528" i="1"/>
  <c r="AM528" i="1"/>
  <c r="AN528" i="1"/>
  <c r="AO528" i="1"/>
  <c r="AP528" i="1"/>
  <c r="AQ528" i="1"/>
  <c r="AR528" i="1"/>
  <c r="AS528" i="1"/>
  <c r="AT528" i="1"/>
  <c r="AU528" i="1"/>
  <c r="AV528" i="1"/>
  <c r="AW528" i="1"/>
  <c r="AX528" i="1"/>
  <c r="AY528" i="1"/>
  <c r="AL529" i="1"/>
  <c r="AM529" i="1"/>
  <c r="AN529" i="1"/>
  <c r="AO529" i="1"/>
  <c r="AP529" i="1"/>
  <c r="AQ529" i="1"/>
  <c r="AR529" i="1"/>
  <c r="AS529" i="1"/>
  <c r="AT529" i="1"/>
  <c r="AU529" i="1"/>
  <c r="AV529" i="1"/>
  <c r="AW529" i="1"/>
  <c r="AX529" i="1"/>
  <c r="AY529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L531" i="1"/>
  <c r="AM531" i="1"/>
  <c r="AN531" i="1"/>
  <c r="AO531" i="1"/>
  <c r="AP531" i="1"/>
  <c r="AQ531" i="1"/>
  <c r="AR531" i="1"/>
  <c r="AS531" i="1"/>
  <c r="AT531" i="1"/>
  <c r="AU531" i="1"/>
  <c r="AV531" i="1"/>
  <c r="AW531" i="1"/>
  <c r="AX531" i="1"/>
  <c r="AY531" i="1"/>
  <c r="AL532" i="1"/>
  <c r="AM532" i="1"/>
  <c r="AN532" i="1"/>
  <c r="AO532" i="1"/>
  <c r="AP532" i="1"/>
  <c r="AQ532" i="1"/>
  <c r="AR532" i="1"/>
  <c r="AS532" i="1"/>
  <c r="AT532" i="1"/>
  <c r="AU532" i="1"/>
  <c r="AV532" i="1"/>
  <c r="AW532" i="1"/>
  <c r="AX532" i="1"/>
  <c r="AY532" i="1"/>
  <c r="AL533" i="1"/>
  <c r="AM533" i="1"/>
  <c r="AN533" i="1"/>
  <c r="AO533" i="1"/>
  <c r="AP533" i="1"/>
  <c r="AQ533" i="1"/>
  <c r="AR533" i="1"/>
  <c r="AS533" i="1"/>
  <c r="AT533" i="1"/>
  <c r="AU533" i="1"/>
  <c r="AV533" i="1"/>
  <c r="AW533" i="1"/>
  <c r="AX533" i="1"/>
  <c r="AY533" i="1"/>
  <c r="AL534" i="1"/>
  <c r="AM534" i="1"/>
  <c r="AN534" i="1"/>
  <c r="AO534" i="1"/>
  <c r="AP534" i="1"/>
  <c r="AQ534" i="1"/>
  <c r="AR534" i="1"/>
  <c r="AS534" i="1"/>
  <c r="AT534" i="1"/>
  <c r="AU534" i="1"/>
  <c r="AV534" i="1"/>
  <c r="AW534" i="1"/>
  <c r="AX534" i="1"/>
  <c r="AY534" i="1"/>
  <c r="AL535" i="1"/>
  <c r="AM535" i="1"/>
  <c r="AN535" i="1"/>
  <c r="AO535" i="1"/>
  <c r="AP535" i="1"/>
  <c r="AQ535" i="1"/>
  <c r="AR535" i="1"/>
  <c r="AS535" i="1"/>
  <c r="AT535" i="1"/>
  <c r="AU535" i="1"/>
  <c r="AV535" i="1"/>
  <c r="AW535" i="1"/>
  <c r="AX535" i="1"/>
  <c r="AY535" i="1"/>
  <c r="AL536" i="1"/>
  <c r="AM536" i="1"/>
  <c r="AN536" i="1"/>
  <c r="AO536" i="1"/>
  <c r="AP536" i="1"/>
  <c r="AQ536" i="1"/>
  <c r="AR536" i="1"/>
  <c r="AS536" i="1"/>
  <c r="AT536" i="1"/>
  <c r="AU536" i="1"/>
  <c r="AV536" i="1"/>
  <c r="AW536" i="1"/>
  <c r="AX536" i="1"/>
  <c r="AY536" i="1"/>
  <c r="AL537" i="1"/>
  <c r="AM537" i="1"/>
  <c r="AN537" i="1"/>
  <c r="AO537" i="1"/>
  <c r="AP537" i="1"/>
  <c r="AQ537" i="1"/>
  <c r="AR537" i="1"/>
  <c r="AS537" i="1"/>
  <c r="AT537" i="1"/>
  <c r="AU537" i="1"/>
  <c r="AV537" i="1"/>
  <c r="AW537" i="1"/>
  <c r="AX537" i="1"/>
  <c r="AY537" i="1"/>
  <c r="AL538" i="1"/>
  <c r="AM538" i="1"/>
  <c r="AN538" i="1"/>
  <c r="AO538" i="1"/>
  <c r="AP538" i="1"/>
  <c r="AQ538" i="1"/>
  <c r="AR538" i="1"/>
  <c r="AS538" i="1"/>
  <c r="AT538" i="1"/>
  <c r="AU538" i="1"/>
  <c r="AV538" i="1"/>
  <c r="AW538" i="1"/>
  <c r="AX538" i="1"/>
  <c r="AY538" i="1"/>
  <c r="AL539" i="1"/>
  <c r="AM539" i="1"/>
  <c r="AN539" i="1"/>
  <c r="AO539" i="1"/>
  <c r="AP539" i="1"/>
  <c r="AQ539" i="1"/>
  <c r="AR539" i="1"/>
  <c r="AS539" i="1"/>
  <c r="AT539" i="1"/>
  <c r="AU539" i="1"/>
  <c r="AV539" i="1"/>
  <c r="AW539" i="1"/>
  <c r="AX539" i="1"/>
  <c r="AY539" i="1"/>
  <c r="AL540" i="1"/>
  <c r="AM540" i="1"/>
  <c r="AN540" i="1"/>
  <c r="AO540" i="1"/>
  <c r="AP540" i="1"/>
  <c r="AQ540" i="1"/>
  <c r="AR540" i="1"/>
  <c r="AS540" i="1"/>
  <c r="AT540" i="1"/>
  <c r="AU540" i="1"/>
  <c r="AV540" i="1"/>
  <c r="AW540" i="1"/>
  <c r="AX540" i="1"/>
  <c r="AY540" i="1"/>
  <c r="AL541" i="1"/>
  <c r="AM541" i="1"/>
  <c r="AN541" i="1"/>
  <c r="AO541" i="1"/>
  <c r="AP541" i="1"/>
  <c r="AQ541" i="1"/>
  <c r="AR541" i="1"/>
  <c r="AS541" i="1"/>
  <c r="AT541" i="1"/>
  <c r="AU541" i="1"/>
  <c r="AV541" i="1"/>
  <c r="AW541" i="1"/>
  <c r="AX541" i="1"/>
  <c r="AY541" i="1"/>
  <c r="AL542" i="1"/>
  <c r="AM542" i="1"/>
  <c r="AN542" i="1"/>
  <c r="AO542" i="1"/>
  <c r="AP542" i="1"/>
  <c r="AQ542" i="1"/>
  <c r="AR542" i="1"/>
  <c r="AS542" i="1"/>
  <c r="AT542" i="1"/>
  <c r="AU542" i="1"/>
  <c r="AV542" i="1"/>
  <c r="AW542" i="1"/>
  <c r="AX542" i="1"/>
  <c r="AY542" i="1"/>
  <c r="AL543" i="1"/>
  <c r="AM543" i="1"/>
  <c r="AN543" i="1"/>
  <c r="AO543" i="1"/>
  <c r="AP543" i="1"/>
  <c r="AQ543" i="1"/>
  <c r="AR543" i="1"/>
  <c r="AS543" i="1"/>
  <c r="AT543" i="1"/>
  <c r="AU543" i="1"/>
  <c r="AV543" i="1"/>
  <c r="AW543" i="1"/>
  <c r="AX543" i="1"/>
  <c r="AY543" i="1"/>
  <c r="AL544" i="1"/>
  <c r="AM544" i="1"/>
  <c r="AN544" i="1"/>
  <c r="AO544" i="1"/>
  <c r="AP544" i="1"/>
  <c r="AQ544" i="1"/>
  <c r="AR544" i="1"/>
  <c r="AS544" i="1"/>
  <c r="AT544" i="1"/>
  <c r="AU544" i="1"/>
  <c r="AV544" i="1"/>
  <c r="AW544" i="1"/>
  <c r="AX544" i="1"/>
  <c r="AY544" i="1"/>
  <c r="AL545" i="1"/>
  <c r="AM545" i="1"/>
  <c r="AN545" i="1"/>
  <c r="AO545" i="1"/>
  <c r="AP545" i="1"/>
  <c r="AQ545" i="1"/>
  <c r="AR545" i="1"/>
  <c r="AS545" i="1"/>
  <c r="AT545" i="1"/>
  <c r="AU545" i="1"/>
  <c r="AV545" i="1"/>
  <c r="AW545" i="1"/>
  <c r="AX545" i="1"/>
  <c r="AY545" i="1"/>
  <c r="AL546" i="1"/>
  <c r="AM546" i="1"/>
  <c r="AN546" i="1"/>
  <c r="AO546" i="1"/>
  <c r="AP546" i="1"/>
  <c r="AQ546" i="1"/>
  <c r="AR546" i="1"/>
  <c r="AS546" i="1"/>
  <c r="AT546" i="1"/>
  <c r="AU546" i="1"/>
  <c r="AV546" i="1"/>
  <c r="AW546" i="1"/>
  <c r="AX546" i="1"/>
  <c r="AY546" i="1"/>
  <c r="AL547" i="1"/>
  <c r="AM547" i="1"/>
  <c r="AN547" i="1"/>
  <c r="AO547" i="1"/>
  <c r="AP547" i="1"/>
  <c r="AQ547" i="1"/>
  <c r="AR547" i="1"/>
  <c r="AS547" i="1"/>
  <c r="AT547" i="1"/>
  <c r="AU547" i="1"/>
  <c r="AV547" i="1"/>
  <c r="AW547" i="1"/>
  <c r="AX547" i="1"/>
  <c r="AY547" i="1"/>
  <c r="AL548" i="1"/>
  <c r="AM548" i="1"/>
  <c r="AN548" i="1"/>
  <c r="AO548" i="1"/>
  <c r="AP548" i="1"/>
  <c r="AQ548" i="1"/>
  <c r="AR548" i="1"/>
  <c r="AS548" i="1"/>
  <c r="AT548" i="1"/>
  <c r="AU548" i="1"/>
  <c r="AV548" i="1"/>
  <c r="AW548" i="1"/>
  <c r="AX548" i="1"/>
  <c r="AY548" i="1"/>
  <c r="AL549" i="1"/>
  <c r="AM549" i="1"/>
  <c r="AN549" i="1"/>
  <c r="AO549" i="1"/>
  <c r="AP549" i="1"/>
  <c r="AQ549" i="1"/>
  <c r="AR549" i="1"/>
  <c r="AS549" i="1"/>
  <c r="AT549" i="1"/>
  <c r="AU549" i="1"/>
  <c r="AV549" i="1"/>
  <c r="AW549" i="1"/>
  <c r="AX549" i="1"/>
  <c r="AY549" i="1"/>
  <c r="AL550" i="1"/>
  <c r="AM550" i="1"/>
  <c r="AN550" i="1"/>
  <c r="AO550" i="1"/>
  <c r="AP550" i="1"/>
  <c r="AQ550" i="1"/>
  <c r="AR550" i="1"/>
  <c r="AS550" i="1"/>
  <c r="AT550" i="1"/>
  <c r="AU550" i="1"/>
  <c r="AV550" i="1"/>
  <c r="AW550" i="1"/>
  <c r="AX550" i="1"/>
  <c r="AY550" i="1"/>
  <c r="AL551" i="1"/>
  <c r="AM551" i="1"/>
  <c r="AN551" i="1"/>
  <c r="AO551" i="1"/>
  <c r="AP551" i="1"/>
  <c r="AQ551" i="1"/>
  <c r="AR551" i="1"/>
  <c r="AS551" i="1"/>
  <c r="AT551" i="1"/>
  <c r="AU551" i="1"/>
  <c r="AV551" i="1"/>
  <c r="AW551" i="1"/>
  <c r="AX551" i="1"/>
  <c r="AY551" i="1"/>
  <c r="AL552" i="1"/>
  <c r="AM552" i="1"/>
  <c r="AN552" i="1"/>
  <c r="AO552" i="1"/>
  <c r="AP552" i="1"/>
  <c r="AQ552" i="1"/>
  <c r="AR552" i="1"/>
  <c r="AS552" i="1"/>
  <c r="AT552" i="1"/>
  <c r="AU552" i="1"/>
  <c r="AV552" i="1"/>
  <c r="AW552" i="1"/>
  <c r="AX552" i="1"/>
  <c r="AY552" i="1"/>
  <c r="AL553" i="1"/>
  <c r="AM553" i="1"/>
  <c r="AN553" i="1"/>
  <c r="AO553" i="1"/>
  <c r="AP553" i="1"/>
  <c r="AQ553" i="1"/>
  <c r="AR553" i="1"/>
  <c r="AS553" i="1"/>
  <c r="AT553" i="1"/>
  <c r="AU553" i="1"/>
  <c r="AV553" i="1"/>
  <c r="AW553" i="1"/>
  <c r="AX553" i="1"/>
  <c r="AY553" i="1"/>
  <c r="AL554" i="1"/>
  <c r="AM554" i="1"/>
  <c r="AN554" i="1"/>
  <c r="AO554" i="1"/>
  <c r="AP554" i="1"/>
  <c r="AQ554" i="1"/>
  <c r="AR554" i="1"/>
  <c r="AS554" i="1"/>
  <c r="AT554" i="1"/>
  <c r="AU554" i="1"/>
  <c r="AV554" i="1"/>
  <c r="AW554" i="1"/>
  <c r="AX554" i="1"/>
  <c r="AY554" i="1"/>
  <c r="AL555" i="1"/>
  <c r="AM555" i="1"/>
  <c r="AN555" i="1"/>
  <c r="AO555" i="1"/>
  <c r="AP555" i="1"/>
  <c r="AQ555" i="1"/>
  <c r="AR555" i="1"/>
  <c r="AS555" i="1"/>
  <c r="AT555" i="1"/>
  <c r="AU555" i="1"/>
  <c r="AV555" i="1"/>
  <c r="AW555" i="1"/>
  <c r="AX555" i="1"/>
  <c r="AY555" i="1"/>
  <c r="AL556" i="1"/>
  <c r="AM556" i="1"/>
  <c r="AN556" i="1"/>
  <c r="AO556" i="1"/>
  <c r="AP556" i="1"/>
  <c r="AQ556" i="1"/>
  <c r="AR556" i="1"/>
  <c r="AS556" i="1"/>
  <c r="AT556" i="1"/>
  <c r="AU556" i="1"/>
  <c r="AV556" i="1"/>
  <c r="AW556" i="1"/>
  <c r="AX556" i="1"/>
  <c r="AY556" i="1"/>
  <c r="AL557" i="1"/>
  <c r="AM557" i="1"/>
  <c r="AN557" i="1"/>
  <c r="AO557" i="1"/>
  <c r="AP557" i="1"/>
  <c r="AQ557" i="1"/>
  <c r="AR557" i="1"/>
  <c r="AS557" i="1"/>
  <c r="AT557" i="1"/>
  <c r="AU557" i="1"/>
  <c r="AV557" i="1"/>
  <c r="AW557" i="1"/>
  <c r="AX557" i="1"/>
  <c r="AY557" i="1"/>
  <c r="AL558" i="1"/>
  <c r="AM558" i="1"/>
  <c r="AN558" i="1"/>
  <c r="AO558" i="1"/>
  <c r="AP558" i="1"/>
  <c r="AQ558" i="1"/>
  <c r="AR558" i="1"/>
  <c r="AS558" i="1"/>
  <c r="AT558" i="1"/>
  <c r="AU558" i="1"/>
  <c r="AV558" i="1"/>
  <c r="AW558" i="1"/>
  <c r="AX558" i="1"/>
  <c r="AY558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L561" i="1"/>
  <c r="AM561" i="1"/>
  <c r="AN561" i="1"/>
  <c r="AO561" i="1"/>
  <c r="AP561" i="1"/>
  <c r="AQ561" i="1"/>
  <c r="AR561" i="1"/>
  <c r="AS561" i="1"/>
  <c r="AT561" i="1"/>
  <c r="AU561" i="1"/>
  <c r="AV561" i="1"/>
  <c r="AW561" i="1"/>
  <c r="AX561" i="1"/>
  <c r="AY561" i="1"/>
  <c r="AL562" i="1"/>
  <c r="AM562" i="1"/>
  <c r="AN562" i="1"/>
  <c r="AO562" i="1"/>
  <c r="AP562" i="1"/>
  <c r="AQ562" i="1"/>
  <c r="AR562" i="1"/>
  <c r="AS562" i="1"/>
  <c r="AT562" i="1"/>
  <c r="AU562" i="1"/>
  <c r="AV562" i="1"/>
  <c r="AW562" i="1"/>
  <c r="AX562" i="1"/>
  <c r="AY562" i="1"/>
  <c r="AL563" i="1"/>
  <c r="AM563" i="1"/>
  <c r="AN563" i="1"/>
  <c r="AO563" i="1"/>
  <c r="AP563" i="1"/>
  <c r="AQ563" i="1"/>
  <c r="AR563" i="1"/>
  <c r="AS563" i="1"/>
  <c r="AT563" i="1"/>
  <c r="AU563" i="1"/>
  <c r="AV563" i="1"/>
  <c r="AW563" i="1"/>
  <c r="AX563" i="1"/>
  <c r="AY563" i="1"/>
  <c r="AL564" i="1"/>
  <c r="AM564" i="1"/>
  <c r="AN564" i="1"/>
  <c r="AO564" i="1"/>
  <c r="AP564" i="1"/>
  <c r="AQ564" i="1"/>
  <c r="AR564" i="1"/>
  <c r="AS564" i="1"/>
  <c r="AT564" i="1"/>
  <c r="AU564" i="1"/>
  <c r="AV564" i="1"/>
  <c r="AW564" i="1"/>
  <c r="AX564" i="1"/>
  <c r="AY564" i="1"/>
  <c r="AL565" i="1"/>
  <c r="AM565" i="1"/>
  <c r="AN565" i="1"/>
  <c r="AO565" i="1"/>
  <c r="AP565" i="1"/>
  <c r="AQ565" i="1"/>
  <c r="AR565" i="1"/>
  <c r="AS565" i="1"/>
  <c r="AT565" i="1"/>
  <c r="AU565" i="1"/>
  <c r="AV565" i="1"/>
  <c r="AW565" i="1"/>
  <c r="AX565" i="1"/>
  <c r="AY565" i="1"/>
  <c r="AL566" i="1"/>
  <c r="AM566" i="1"/>
  <c r="AN566" i="1"/>
  <c r="AO566" i="1"/>
  <c r="AP566" i="1"/>
  <c r="AQ566" i="1"/>
  <c r="AR566" i="1"/>
  <c r="AS566" i="1"/>
  <c r="AT566" i="1"/>
  <c r="AU566" i="1"/>
  <c r="AV566" i="1"/>
  <c r="AW566" i="1"/>
  <c r="AX566" i="1"/>
  <c r="AY566" i="1"/>
  <c r="AL567" i="1"/>
  <c r="AM567" i="1"/>
  <c r="AN567" i="1"/>
  <c r="AO567" i="1"/>
  <c r="AP567" i="1"/>
  <c r="AQ567" i="1"/>
  <c r="AR567" i="1"/>
  <c r="AS567" i="1"/>
  <c r="AT567" i="1"/>
  <c r="AU567" i="1"/>
  <c r="AV567" i="1"/>
  <c r="AW567" i="1"/>
  <c r="AX567" i="1"/>
  <c r="AY567" i="1"/>
  <c r="AL568" i="1"/>
  <c r="AM568" i="1"/>
  <c r="AN568" i="1"/>
  <c r="AO568" i="1"/>
  <c r="AP568" i="1"/>
  <c r="AQ568" i="1"/>
  <c r="AR568" i="1"/>
  <c r="AS568" i="1"/>
  <c r="AT568" i="1"/>
  <c r="AU568" i="1"/>
  <c r="AV568" i="1"/>
  <c r="AW568" i="1"/>
  <c r="AX568" i="1"/>
  <c r="AY568" i="1"/>
  <c r="AL569" i="1"/>
  <c r="AM569" i="1"/>
  <c r="AN569" i="1"/>
  <c r="AO569" i="1"/>
  <c r="AP569" i="1"/>
  <c r="AQ569" i="1"/>
  <c r="AR569" i="1"/>
  <c r="AS569" i="1"/>
  <c r="AT569" i="1"/>
  <c r="AU569" i="1"/>
  <c r="AV569" i="1"/>
  <c r="AW569" i="1"/>
  <c r="AX569" i="1"/>
  <c r="AY569" i="1"/>
  <c r="AL570" i="1"/>
  <c r="AM570" i="1"/>
  <c r="AN570" i="1"/>
  <c r="AO570" i="1"/>
  <c r="AP570" i="1"/>
  <c r="AQ570" i="1"/>
  <c r="AR570" i="1"/>
  <c r="AS570" i="1"/>
  <c r="AT570" i="1"/>
  <c r="AU570" i="1"/>
  <c r="AV570" i="1"/>
  <c r="AW570" i="1"/>
  <c r="AX570" i="1"/>
  <c r="AY570" i="1"/>
  <c r="AL571" i="1"/>
  <c r="AM571" i="1"/>
  <c r="AN571" i="1"/>
  <c r="AO571" i="1"/>
  <c r="AP571" i="1"/>
  <c r="AQ571" i="1"/>
  <c r="AR571" i="1"/>
  <c r="AS571" i="1"/>
  <c r="AT571" i="1"/>
  <c r="AU571" i="1"/>
  <c r="AV571" i="1"/>
  <c r="AW571" i="1"/>
  <c r="AX571" i="1"/>
  <c r="AY571" i="1"/>
  <c r="AL572" i="1"/>
  <c r="AM572" i="1"/>
  <c r="AN572" i="1"/>
  <c r="AO572" i="1"/>
  <c r="AP572" i="1"/>
  <c r="AQ572" i="1"/>
  <c r="AR572" i="1"/>
  <c r="AS572" i="1"/>
  <c r="AT572" i="1"/>
  <c r="AU572" i="1"/>
  <c r="AV572" i="1"/>
  <c r="AW572" i="1"/>
  <c r="AX572" i="1"/>
  <c r="AY572" i="1"/>
  <c r="AL573" i="1"/>
  <c r="AM573" i="1"/>
  <c r="AN573" i="1"/>
  <c r="AO573" i="1"/>
  <c r="AP573" i="1"/>
  <c r="AQ573" i="1"/>
  <c r="AR573" i="1"/>
  <c r="AS573" i="1"/>
  <c r="AT573" i="1"/>
  <c r="AU573" i="1"/>
  <c r="AV573" i="1"/>
  <c r="AW573" i="1"/>
  <c r="AX573" i="1"/>
  <c r="AY573" i="1"/>
  <c r="AL574" i="1"/>
  <c r="AM574" i="1"/>
  <c r="AN574" i="1"/>
  <c r="AO574" i="1"/>
  <c r="AP574" i="1"/>
  <c r="AQ574" i="1"/>
  <c r="AR574" i="1"/>
  <c r="AS574" i="1"/>
  <c r="AT574" i="1"/>
  <c r="AU574" i="1"/>
  <c r="AV574" i="1"/>
  <c r="AW574" i="1"/>
  <c r="AX574" i="1"/>
  <c r="AY574" i="1"/>
  <c r="AL575" i="1"/>
  <c r="AM575" i="1"/>
  <c r="AN575" i="1"/>
  <c r="AO575" i="1"/>
  <c r="AP575" i="1"/>
  <c r="AQ575" i="1"/>
  <c r="AR575" i="1"/>
  <c r="AS575" i="1"/>
  <c r="AT575" i="1"/>
  <c r="AU575" i="1"/>
  <c r="AV575" i="1"/>
  <c r="AW575" i="1"/>
  <c r="AX575" i="1"/>
  <c r="AY575" i="1"/>
  <c r="AL576" i="1"/>
  <c r="AM576" i="1"/>
  <c r="AN576" i="1"/>
  <c r="AO576" i="1"/>
  <c r="AP576" i="1"/>
  <c r="AQ576" i="1"/>
  <c r="AR576" i="1"/>
  <c r="AS576" i="1"/>
  <c r="AT576" i="1"/>
  <c r="AU576" i="1"/>
  <c r="AV576" i="1"/>
  <c r="AW576" i="1"/>
  <c r="AX576" i="1"/>
  <c r="AY576" i="1"/>
  <c r="AL577" i="1"/>
  <c r="AM577" i="1"/>
  <c r="AN577" i="1"/>
  <c r="AO577" i="1"/>
  <c r="AP577" i="1"/>
  <c r="AQ577" i="1"/>
  <c r="AR577" i="1"/>
  <c r="AS577" i="1"/>
  <c r="AT577" i="1"/>
  <c r="AU577" i="1"/>
  <c r="AV577" i="1"/>
  <c r="AW577" i="1"/>
  <c r="AX577" i="1"/>
  <c r="AY577" i="1"/>
  <c r="AL578" i="1"/>
  <c r="AM578" i="1"/>
  <c r="AN578" i="1"/>
  <c r="AO578" i="1"/>
  <c r="AP578" i="1"/>
  <c r="AQ578" i="1"/>
  <c r="AR578" i="1"/>
  <c r="AS578" i="1"/>
  <c r="AT578" i="1"/>
  <c r="AU578" i="1"/>
  <c r="AV578" i="1"/>
  <c r="AW578" i="1"/>
  <c r="AX578" i="1"/>
  <c r="AY578" i="1"/>
  <c r="AL579" i="1"/>
  <c r="AM579" i="1"/>
  <c r="AN579" i="1"/>
  <c r="AO579" i="1"/>
  <c r="AP579" i="1"/>
  <c r="AQ579" i="1"/>
  <c r="AR579" i="1"/>
  <c r="AS579" i="1"/>
  <c r="AT579" i="1"/>
  <c r="AU579" i="1"/>
  <c r="AV579" i="1"/>
  <c r="AW579" i="1"/>
  <c r="AX579" i="1"/>
  <c r="AY579" i="1"/>
  <c r="AL580" i="1"/>
  <c r="AM580" i="1"/>
  <c r="AN580" i="1"/>
  <c r="AO580" i="1"/>
  <c r="AP580" i="1"/>
  <c r="AQ580" i="1"/>
  <c r="AR580" i="1"/>
  <c r="AS580" i="1"/>
  <c r="AT580" i="1"/>
  <c r="AU580" i="1"/>
  <c r="AV580" i="1"/>
  <c r="AW580" i="1"/>
  <c r="AX580" i="1"/>
  <c r="AY580" i="1"/>
  <c r="AL581" i="1"/>
  <c r="AM581" i="1"/>
  <c r="AN581" i="1"/>
  <c r="AO581" i="1"/>
  <c r="AP581" i="1"/>
  <c r="AQ581" i="1"/>
  <c r="AR581" i="1"/>
  <c r="AS581" i="1"/>
  <c r="AT581" i="1"/>
  <c r="AU581" i="1"/>
  <c r="AV581" i="1"/>
  <c r="AW581" i="1"/>
  <c r="AX581" i="1"/>
  <c r="AY581" i="1"/>
  <c r="AL582" i="1"/>
  <c r="AM582" i="1"/>
  <c r="AN582" i="1"/>
  <c r="AO582" i="1"/>
  <c r="AP582" i="1"/>
  <c r="AQ582" i="1"/>
  <c r="AR582" i="1"/>
  <c r="AS582" i="1"/>
  <c r="AT582" i="1"/>
  <c r="AU582" i="1"/>
  <c r="AV582" i="1"/>
  <c r="AW582" i="1"/>
  <c r="AX582" i="1"/>
  <c r="AY582" i="1"/>
  <c r="AL583" i="1"/>
  <c r="AM583" i="1"/>
  <c r="AN583" i="1"/>
  <c r="AO583" i="1"/>
  <c r="AP583" i="1"/>
  <c r="AQ583" i="1"/>
  <c r="AR583" i="1"/>
  <c r="AS583" i="1"/>
  <c r="AT583" i="1"/>
  <c r="AU583" i="1"/>
  <c r="AV583" i="1"/>
  <c r="AW583" i="1"/>
  <c r="AX583" i="1"/>
  <c r="AY583" i="1"/>
  <c r="AL584" i="1"/>
  <c r="AM584" i="1"/>
  <c r="AN584" i="1"/>
  <c r="AO584" i="1"/>
  <c r="AP584" i="1"/>
  <c r="AQ584" i="1"/>
  <c r="AR584" i="1"/>
  <c r="AS584" i="1"/>
  <c r="AT584" i="1"/>
  <c r="AU584" i="1"/>
  <c r="AV584" i="1"/>
  <c r="AW584" i="1"/>
  <c r="AX584" i="1"/>
  <c r="AY584" i="1"/>
  <c r="AL585" i="1"/>
  <c r="AM585" i="1"/>
  <c r="AN585" i="1"/>
  <c r="AO585" i="1"/>
  <c r="AP585" i="1"/>
  <c r="AQ585" i="1"/>
  <c r="AR585" i="1"/>
  <c r="AS585" i="1"/>
  <c r="AT585" i="1"/>
  <c r="AU585" i="1"/>
  <c r="AV585" i="1"/>
  <c r="AW585" i="1"/>
  <c r="AX585" i="1"/>
  <c r="AY585" i="1"/>
  <c r="AL586" i="1"/>
  <c r="AM586" i="1"/>
  <c r="AN586" i="1"/>
  <c r="AO586" i="1"/>
  <c r="AP586" i="1"/>
  <c r="AQ586" i="1"/>
  <c r="AR586" i="1"/>
  <c r="AS586" i="1"/>
  <c r="AT586" i="1"/>
  <c r="AU586" i="1"/>
  <c r="AV586" i="1"/>
  <c r="AW586" i="1"/>
  <c r="AX586" i="1"/>
  <c r="AY586" i="1"/>
  <c r="AL587" i="1"/>
  <c r="AM587" i="1"/>
  <c r="AN587" i="1"/>
  <c r="AO587" i="1"/>
  <c r="AP587" i="1"/>
  <c r="AQ587" i="1"/>
  <c r="AR587" i="1"/>
  <c r="AS587" i="1"/>
  <c r="AT587" i="1"/>
  <c r="AU587" i="1"/>
  <c r="AV587" i="1"/>
  <c r="AW587" i="1"/>
  <c r="AX587" i="1"/>
  <c r="AY587" i="1"/>
  <c r="AL588" i="1"/>
  <c r="AM588" i="1"/>
  <c r="AN588" i="1"/>
  <c r="AO588" i="1"/>
  <c r="AP588" i="1"/>
  <c r="AQ588" i="1"/>
  <c r="AR588" i="1"/>
  <c r="AS588" i="1"/>
  <c r="AT588" i="1"/>
  <c r="AU588" i="1"/>
  <c r="AV588" i="1"/>
  <c r="AW588" i="1"/>
  <c r="AX588" i="1"/>
  <c r="AY588" i="1"/>
  <c r="AL589" i="1"/>
  <c r="AM589" i="1"/>
  <c r="AN589" i="1"/>
  <c r="AO589" i="1"/>
  <c r="AP589" i="1"/>
  <c r="AQ589" i="1"/>
  <c r="AR589" i="1"/>
  <c r="AS589" i="1"/>
  <c r="AT589" i="1"/>
  <c r="AU589" i="1"/>
  <c r="AV589" i="1"/>
  <c r="AW589" i="1"/>
  <c r="AX589" i="1"/>
  <c r="AY589" i="1"/>
  <c r="AL590" i="1"/>
  <c r="AM590" i="1"/>
  <c r="AN590" i="1"/>
  <c r="AO590" i="1"/>
  <c r="AP590" i="1"/>
  <c r="AQ590" i="1"/>
  <c r="AR590" i="1"/>
  <c r="AS590" i="1"/>
  <c r="AT590" i="1"/>
  <c r="AU590" i="1"/>
  <c r="AV590" i="1"/>
  <c r="AW590" i="1"/>
  <c r="AX590" i="1"/>
  <c r="AY590" i="1"/>
  <c r="AL591" i="1"/>
  <c r="AM591" i="1"/>
  <c r="AN591" i="1"/>
  <c r="AO591" i="1"/>
  <c r="AP591" i="1"/>
  <c r="AQ591" i="1"/>
  <c r="AR591" i="1"/>
  <c r="AS591" i="1"/>
  <c r="AT591" i="1"/>
  <c r="AU591" i="1"/>
  <c r="AV591" i="1"/>
  <c r="AW591" i="1"/>
  <c r="AX591" i="1"/>
  <c r="AY591" i="1"/>
  <c r="AL592" i="1"/>
  <c r="AM592" i="1"/>
  <c r="AN592" i="1"/>
  <c r="AO592" i="1"/>
  <c r="AP592" i="1"/>
  <c r="AQ592" i="1"/>
  <c r="AR592" i="1"/>
  <c r="AS592" i="1"/>
  <c r="AT592" i="1"/>
  <c r="AU592" i="1"/>
  <c r="AV592" i="1"/>
  <c r="AW592" i="1"/>
  <c r="AX592" i="1"/>
  <c r="AY592" i="1"/>
  <c r="AL593" i="1"/>
  <c r="AM593" i="1"/>
  <c r="AN593" i="1"/>
  <c r="AO593" i="1"/>
  <c r="AP593" i="1"/>
  <c r="AQ593" i="1"/>
  <c r="AR593" i="1"/>
  <c r="AS593" i="1"/>
  <c r="AT593" i="1"/>
  <c r="AU593" i="1"/>
  <c r="AV593" i="1"/>
  <c r="AW593" i="1"/>
  <c r="AX593" i="1"/>
  <c r="AY593" i="1"/>
  <c r="AL594" i="1"/>
  <c r="AM594" i="1"/>
  <c r="AN594" i="1"/>
  <c r="AO594" i="1"/>
  <c r="AP594" i="1"/>
  <c r="AQ594" i="1"/>
  <c r="AR594" i="1"/>
  <c r="AS594" i="1"/>
  <c r="AT594" i="1"/>
  <c r="AU594" i="1"/>
  <c r="AV594" i="1"/>
  <c r="AW594" i="1"/>
  <c r="AX594" i="1"/>
  <c r="AY594" i="1"/>
  <c r="AL595" i="1"/>
  <c r="AM595" i="1"/>
  <c r="AN595" i="1"/>
  <c r="AO595" i="1"/>
  <c r="AP595" i="1"/>
  <c r="AQ595" i="1"/>
  <c r="AR595" i="1"/>
  <c r="AS595" i="1"/>
  <c r="AT595" i="1"/>
  <c r="AU595" i="1"/>
  <c r="AV595" i="1"/>
  <c r="AW595" i="1"/>
  <c r="AX595" i="1"/>
  <c r="AY595" i="1"/>
  <c r="AL596" i="1"/>
  <c r="AM596" i="1"/>
  <c r="AN596" i="1"/>
  <c r="AO596" i="1"/>
  <c r="AP596" i="1"/>
  <c r="AQ596" i="1"/>
  <c r="AR596" i="1"/>
  <c r="AS596" i="1"/>
  <c r="AT596" i="1"/>
  <c r="AU596" i="1"/>
  <c r="AV596" i="1"/>
  <c r="AW596" i="1"/>
  <c r="AX596" i="1"/>
  <c r="AY596" i="1"/>
  <c r="AL597" i="1"/>
  <c r="AM597" i="1"/>
  <c r="AN597" i="1"/>
  <c r="AO597" i="1"/>
  <c r="AP597" i="1"/>
  <c r="AQ597" i="1"/>
  <c r="AR597" i="1"/>
  <c r="AS597" i="1"/>
  <c r="AT597" i="1"/>
  <c r="AU597" i="1"/>
  <c r="AV597" i="1"/>
  <c r="AW597" i="1"/>
  <c r="AX597" i="1"/>
  <c r="AY597" i="1"/>
  <c r="AL598" i="1"/>
  <c r="AM598" i="1"/>
  <c r="AN598" i="1"/>
  <c r="AO598" i="1"/>
  <c r="AP598" i="1"/>
  <c r="AQ598" i="1"/>
  <c r="AR598" i="1"/>
  <c r="AS598" i="1"/>
  <c r="AT598" i="1"/>
  <c r="AU598" i="1"/>
  <c r="AV598" i="1"/>
  <c r="AW598" i="1"/>
  <c r="AX598" i="1"/>
  <c r="AY598" i="1"/>
  <c r="AL599" i="1"/>
  <c r="AM599" i="1"/>
  <c r="AN599" i="1"/>
  <c r="AO599" i="1"/>
  <c r="AP599" i="1"/>
  <c r="AQ599" i="1"/>
  <c r="AR599" i="1"/>
  <c r="AS599" i="1"/>
  <c r="AT599" i="1"/>
  <c r="AU599" i="1"/>
  <c r="AV599" i="1"/>
  <c r="AW599" i="1"/>
  <c r="AX599" i="1"/>
  <c r="AY599" i="1"/>
  <c r="AL600" i="1"/>
  <c r="AM600" i="1"/>
  <c r="AN600" i="1"/>
  <c r="AO600" i="1"/>
  <c r="AP600" i="1"/>
  <c r="AQ600" i="1"/>
  <c r="AR600" i="1"/>
  <c r="AS600" i="1"/>
  <c r="AT600" i="1"/>
  <c r="AU600" i="1"/>
  <c r="AV600" i="1"/>
  <c r="AW600" i="1"/>
  <c r="AX600" i="1"/>
  <c r="AY600" i="1"/>
  <c r="AL601" i="1"/>
  <c r="AM601" i="1"/>
  <c r="AN601" i="1"/>
  <c r="AO601" i="1"/>
  <c r="AP601" i="1"/>
  <c r="AQ601" i="1"/>
  <c r="AR601" i="1"/>
  <c r="AS601" i="1"/>
  <c r="AT601" i="1"/>
  <c r="AU601" i="1"/>
  <c r="AV601" i="1"/>
  <c r="AW601" i="1"/>
  <c r="AX601" i="1"/>
  <c r="AY601" i="1"/>
  <c r="AL602" i="1"/>
  <c r="AM602" i="1"/>
  <c r="AN602" i="1"/>
  <c r="AO602" i="1"/>
  <c r="AP602" i="1"/>
  <c r="AQ602" i="1"/>
  <c r="AR602" i="1"/>
  <c r="AS602" i="1"/>
  <c r="AT602" i="1"/>
  <c r="AU602" i="1"/>
  <c r="AV602" i="1"/>
  <c r="AW602" i="1"/>
  <c r="AX602" i="1"/>
  <c r="AY602" i="1"/>
  <c r="AL603" i="1"/>
  <c r="AM603" i="1"/>
  <c r="AN603" i="1"/>
  <c r="AO603" i="1"/>
  <c r="AP603" i="1"/>
  <c r="AQ603" i="1"/>
  <c r="AR603" i="1"/>
  <c r="AS603" i="1"/>
  <c r="AT603" i="1"/>
  <c r="AU603" i="1"/>
  <c r="AV603" i="1"/>
  <c r="AW603" i="1"/>
  <c r="AX603" i="1"/>
  <c r="AY603" i="1"/>
  <c r="AL604" i="1"/>
  <c r="AM604" i="1"/>
  <c r="AN604" i="1"/>
  <c r="AO604" i="1"/>
  <c r="AP604" i="1"/>
  <c r="AQ604" i="1"/>
  <c r="AR604" i="1"/>
  <c r="AS604" i="1"/>
  <c r="AT604" i="1"/>
  <c r="AU604" i="1"/>
  <c r="AV604" i="1"/>
  <c r="AW604" i="1"/>
  <c r="AX604" i="1"/>
  <c r="AY604" i="1"/>
  <c r="AL605" i="1"/>
  <c r="AM605" i="1"/>
  <c r="AN605" i="1"/>
  <c r="AO605" i="1"/>
  <c r="AP605" i="1"/>
  <c r="AQ605" i="1"/>
  <c r="AR605" i="1"/>
  <c r="AS605" i="1"/>
  <c r="AT605" i="1"/>
  <c r="AU605" i="1"/>
  <c r="AV605" i="1"/>
  <c r="AW605" i="1"/>
  <c r="AX605" i="1"/>
  <c r="AY605" i="1"/>
  <c r="AL606" i="1"/>
  <c r="AM606" i="1"/>
  <c r="AN606" i="1"/>
  <c r="AO606" i="1"/>
  <c r="AP606" i="1"/>
  <c r="AQ606" i="1"/>
  <c r="AR606" i="1"/>
  <c r="AS606" i="1"/>
  <c r="AT606" i="1"/>
  <c r="AU606" i="1"/>
  <c r="AV606" i="1"/>
  <c r="AW606" i="1"/>
  <c r="AX606" i="1"/>
  <c r="AY606" i="1"/>
  <c r="AL607" i="1"/>
  <c r="AM607" i="1"/>
  <c r="AN607" i="1"/>
  <c r="AO607" i="1"/>
  <c r="AP607" i="1"/>
  <c r="AQ607" i="1"/>
  <c r="AR607" i="1"/>
  <c r="AS607" i="1"/>
  <c r="AT607" i="1"/>
  <c r="AU607" i="1"/>
  <c r="AV607" i="1"/>
  <c r="AW607" i="1"/>
  <c r="AX607" i="1"/>
  <c r="AY607" i="1"/>
  <c r="AL608" i="1"/>
  <c r="AM608" i="1"/>
  <c r="AN608" i="1"/>
  <c r="AO608" i="1"/>
  <c r="AP608" i="1"/>
  <c r="AQ608" i="1"/>
  <c r="AR608" i="1"/>
  <c r="AS608" i="1"/>
  <c r="AT608" i="1"/>
  <c r="AU608" i="1"/>
  <c r="AV608" i="1"/>
  <c r="AW608" i="1"/>
  <c r="AX608" i="1"/>
  <c r="AY608" i="1"/>
  <c r="AL609" i="1"/>
  <c r="AM609" i="1"/>
  <c r="AN609" i="1"/>
  <c r="AO609" i="1"/>
  <c r="AP609" i="1"/>
  <c r="AQ609" i="1"/>
  <c r="AR609" i="1"/>
  <c r="AS609" i="1"/>
  <c r="AT609" i="1"/>
  <c r="AU609" i="1"/>
  <c r="AV609" i="1"/>
  <c r="AW609" i="1"/>
  <c r="AX609" i="1"/>
  <c r="AY609" i="1"/>
  <c r="AL610" i="1"/>
  <c r="AM610" i="1"/>
  <c r="AN610" i="1"/>
  <c r="AO610" i="1"/>
  <c r="AP610" i="1"/>
  <c r="AQ610" i="1"/>
  <c r="AR610" i="1"/>
  <c r="AS610" i="1"/>
  <c r="AT610" i="1"/>
  <c r="AU610" i="1"/>
  <c r="AV610" i="1"/>
  <c r="AW610" i="1"/>
  <c r="AX610" i="1"/>
  <c r="AY610" i="1"/>
  <c r="AL611" i="1"/>
  <c r="AM611" i="1"/>
  <c r="AN611" i="1"/>
  <c r="AO611" i="1"/>
  <c r="AP611" i="1"/>
  <c r="AQ611" i="1"/>
  <c r="AR611" i="1"/>
  <c r="AS611" i="1"/>
  <c r="AT611" i="1"/>
  <c r="AU611" i="1"/>
  <c r="AV611" i="1"/>
  <c r="AW611" i="1"/>
  <c r="AX611" i="1"/>
  <c r="AY611" i="1"/>
  <c r="AL612" i="1"/>
  <c r="AM612" i="1"/>
  <c r="AN612" i="1"/>
  <c r="AO612" i="1"/>
  <c r="AP612" i="1"/>
  <c r="AQ612" i="1"/>
  <c r="AR612" i="1"/>
  <c r="AS612" i="1"/>
  <c r="AT612" i="1"/>
  <c r="AU612" i="1"/>
  <c r="AV612" i="1"/>
  <c r="AW612" i="1"/>
  <c r="AX612" i="1"/>
  <c r="AY612" i="1"/>
  <c r="AL613" i="1"/>
  <c r="AM613" i="1"/>
  <c r="AN613" i="1"/>
  <c r="AO613" i="1"/>
  <c r="AP613" i="1"/>
  <c r="AQ613" i="1"/>
  <c r="AR613" i="1"/>
  <c r="AS613" i="1"/>
  <c r="AT613" i="1"/>
  <c r="AU613" i="1"/>
  <c r="AV613" i="1"/>
  <c r="AW613" i="1"/>
  <c r="AX613" i="1"/>
  <c r="AY613" i="1"/>
  <c r="AL614" i="1"/>
  <c r="AM614" i="1"/>
  <c r="AN614" i="1"/>
  <c r="AO614" i="1"/>
  <c r="AP614" i="1"/>
  <c r="AQ614" i="1"/>
  <c r="AR614" i="1"/>
  <c r="AS614" i="1"/>
  <c r="AT614" i="1"/>
  <c r="AU614" i="1"/>
  <c r="AV614" i="1"/>
  <c r="AW614" i="1"/>
  <c r="AX614" i="1"/>
  <c r="AY614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K109" i="1"/>
  <c r="AL109" i="1"/>
  <c r="AM109" i="1"/>
  <c r="AK110" i="1"/>
  <c r="AL110" i="1"/>
  <c r="AM110" i="1"/>
  <c r="AK111" i="1"/>
  <c r="AL111" i="1"/>
  <c r="AM111" i="1"/>
  <c r="AK112" i="1"/>
  <c r="AL112" i="1"/>
  <c r="AM112" i="1"/>
  <c r="AK113" i="1"/>
  <c r="AL113" i="1"/>
  <c r="AM113" i="1"/>
  <c r="AK114" i="1"/>
  <c r="AL114" i="1"/>
  <c r="AM114" i="1"/>
  <c r="AK115" i="1"/>
  <c r="AL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L108" i="1"/>
  <c r="AM108" i="1"/>
  <c r="AK108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506" i="1"/>
  <c r="AH507" i="1"/>
  <c r="AH508" i="1"/>
  <c r="AH509" i="1"/>
  <c r="AH510" i="1"/>
  <c r="AH511" i="1"/>
  <c r="AH512" i="1"/>
  <c r="AH513" i="1"/>
  <c r="AH514" i="1"/>
  <c r="AH515" i="1"/>
  <c r="AH516" i="1"/>
  <c r="AH517" i="1"/>
  <c r="AH518" i="1"/>
  <c r="AH519" i="1"/>
  <c r="AH520" i="1"/>
  <c r="AH521" i="1"/>
  <c r="AH522" i="1"/>
  <c r="AH523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6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2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594" i="1"/>
  <c r="AH595" i="1"/>
  <c r="AH596" i="1"/>
  <c r="AH597" i="1"/>
  <c r="AH598" i="1"/>
  <c r="AH599" i="1"/>
  <c r="AH600" i="1"/>
  <c r="AH601" i="1"/>
  <c r="AH602" i="1"/>
  <c r="AH603" i="1"/>
  <c r="AH604" i="1"/>
  <c r="AH605" i="1"/>
  <c r="AH606" i="1"/>
  <c r="AH607" i="1"/>
  <c r="AH608" i="1"/>
  <c r="AH609" i="1"/>
  <c r="AH610" i="1"/>
  <c r="AH611" i="1"/>
  <c r="AH612" i="1"/>
  <c r="AH613" i="1"/>
  <c r="AH614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Z121" i="1" l="1"/>
  <c r="BG121" i="1"/>
  <c r="AZ120" i="1"/>
  <c r="BG120" i="1"/>
  <c r="AZ119" i="1"/>
  <c r="BG119" i="1"/>
  <c r="AZ118" i="1"/>
  <c r="BG118" i="1"/>
  <c r="AZ117" i="1"/>
  <c r="BG117" i="1"/>
  <c r="AZ116" i="1"/>
  <c r="BG116" i="1"/>
  <c r="AZ115" i="1"/>
  <c r="BG115" i="1"/>
  <c r="AZ114" i="1"/>
  <c r="BG114" i="1"/>
  <c r="AZ113" i="1"/>
  <c r="BG113" i="1"/>
  <c r="AZ112" i="1"/>
  <c r="BG112" i="1"/>
  <c r="AZ111" i="1"/>
  <c r="BG111" i="1"/>
  <c r="AZ110" i="1"/>
  <c r="BG110" i="1"/>
  <c r="AG109" i="1"/>
  <c r="AH109" i="1"/>
  <c r="AI109" i="1"/>
  <c r="AJ109" i="1"/>
  <c r="AZ109" i="1"/>
  <c r="BG109" i="1"/>
  <c r="AG108" i="1"/>
  <c r="AH108" i="1"/>
  <c r="AI108" i="1"/>
  <c r="AJ108" i="1"/>
  <c r="AZ108" i="1"/>
  <c r="BG108" i="1"/>
  <c r="BZ30" i="1"/>
  <c r="AQ30" i="1" s="1"/>
  <c r="BZ31" i="1"/>
  <c r="AQ31" i="1" s="1"/>
  <c r="BZ32" i="1"/>
  <c r="AQ32" i="1" s="1"/>
  <c r="BZ33" i="1"/>
  <c r="AQ33" i="1" s="1"/>
  <c r="BZ34" i="1"/>
  <c r="AQ34" i="1" s="1"/>
  <c r="BZ35" i="1"/>
  <c r="AQ35" i="1" s="1"/>
  <c r="BZ36" i="1"/>
  <c r="AQ36" i="1" s="1"/>
  <c r="BZ37" i="1"/>
  <c r="AQ37" i="1" s="1"/>
  <c r="BZ38" i="1"/>
  <c r="AQ38" i="1" s="1"/>
  <c r="BZ39" i="1"/>
  <c r="AQ39" i="1" s="1"/>
  <c r="BZ40" i="1"/>
  <c r="AQ40" i="1" s="1"/>
  <c r="BZ41" i="1"/>
  <c r="AQ41" i="1" s="1"/>
  <c r="BZ42" i="1"/>
  <c r="AQ42" i="1" s="1"/>
  <c r="BZ43" i="1"/>
  <c r="AQ43" i="1" s="1"/>
  <c r="BZ44" i="1"/>
  <c r="AQ44" i="1" s="1"/>
  <c r="BZ45" i="1"/>
  <c r="AQ45" i="1" s="1"/>
  <c r="BZ46" i="1"/>
  <c r="AQ46" i="1" s="1"/>
  <c r="BZ47" i="1"/>
  <c r="AQ47" i="1" s="1"/>
  <c r="BZ48" i="1"/>
  <c r="AQ48" i="1" s="1"/>
  <c r="BZ49" i="1"/>
  <c r="AQ49" i="1" s="1"/>
  <c r="BZ50" i="1"/>
  <c r="AQ50" i="1" s="1"/>
  <c r="BZ51" i="1"/>
  <c r="AQ51" i="1" s="1"/>
  <c r="BZ52" i="1"/>
  <c r="AQ52" i="1" s="1"/>
  <c r="BZ53" i="1"/>
  <c r="AQ53" i="1" s="1"/>
  <c r="BZ54" i="1"/>
  <c r="AQ54" i="1" s="1"/>
  <c r="BZ55" i="1"/>
  <c r="AQ55" i="1" s="1"/>
  <c r="BZ56" i="1"/>
  <c r="AQ56" i="1" s="1"/>
  <c r="BZ57" i="1"/>
  <c r="AQ57" i="1" s="1"/>
  <c r="BZ58" i="1"/>
  <c r="AQ58" i="1" s="1"/>
  <c r="BZ59" i="1"/>
  <c r="AQ59" i="1" s="1"/>
  <c r="BZ60" i="1"/>
  <c r="AQ60" i="1" s="1"/>
  <c r="BZ61" i="1"/>
  <c r="AQ61" i="1" s="1"/>
  <c r="BZ62" i="1"/>
  <c r="AQ62" i="1" s="1"/>
  <c r="BZ63" i="1"/>
  <c r="AQ63" i="1" s="1"/>
  <c r="BZ64" i="1"/>
  <c r="AQ64" i="1" s="1"/>
  <c r="BZ65" i="1"/>
  <c r="AQ65" i="1" s="1"/>
  <c r="BZ66" i="1"/>
  <c r="AQ66" i="1" s="1"/>
  <c r="BZ67" i="1"/>
  <c r="AQ67" i="1" s="1"/>
  <c r="BZ68" i="1"/>
  <c r="AQ68" i="1" s="1"/>
  <c r="BZ69" i="1"/>
  <c r="AQ69" i="1" s="1"/>
  <c r="BZ70" i="1"/>
  <c r="AQ70" i="1" s="1"/>
  <c r="BZ71" i="1"/>
  <c r="AQ71" i="1" s="1"/>
  <c r="BZ72" i="1"/>
  <c r="AQ72" i="1" s="1"/>
  <c r="BZ73" i="1"/>
  <c r="AQ73" i="1" s="1"/>
  <c r="BZ74" i="1"/>
  <c r="AQ74" i="1" s="1"/>
  <c r="BZ75" i="1"/>
  <c r="AQ75" i="1" s="1"/>
  <c r="BZ76" i="1"/>
  <c r="AQ76" i="1" s="1"/>
  <c r="BZ77" i="1"/>
  <c r="AQ77" i="1" s="1"/>
  <c r="BZ78" i="1"/>
  <c r="AQ78" i="1" s="1"/>
  <c r="BZ79" i="1"/>
  <c r="AQ79" i="1" s="1"/>
  <c r="BZ80" i="1"/>
  <c r="AQ80" i="1" s="1"/>
  <c r="BZ81" i="1"/>
  <c r="AQ81" i="1" s="1"/>
  <c r="BZ82" i="1"/>
  <c r="AQ82" i="1" s="1"/>
  <c r="BZ83" i="1"/>
  <c r="AQ83" i="1" s="1"/>
  <c r="BZ84" i="1"/>
  <c r="AQ84" i="1" s="1"/>
  <c r="BZ85" i="1"/>
  <c r="AQ85" i="1" s="1"/>
  <c r="BZ86" i="1"/>
  <c r="AQ86" i="1" s="1"/>
  <c r="BZ87" i="1"/>
  <c r="AQ87" i="1" s="1"/>
  <c r="BZ88" i="1"/>
  <c r="AQ88" i="1" s="1"/>
  <c r="BZ89" i="1"/>
  <c r="AQ89" i="1" s="1"/>
  <c r="BZ90" i="1"/>
  <c r="AQ90" i="1" s="1"/>
  <c r="BZ91" i="1"/>
  <c r="AQ91" i="1" s="1"/>
  <c r="BZ92" i="1"/>
  <c r="AQ92" i="1" s="1"/>
  <c r="BZ93" i="1"/>
  <c r="AQ93" i="1" s="1"/>
  <c r="BZ94" i="1"/>
  <c r="AQ94" i="1" s="1"/>
  <c r="BZ95" i="1"/>
  <c r="AQ95" i="1" s="1"/>
  <c r="BZ96" i="1"/>
  <c r="AQ96" i="1" s="1"/>
  <c r="BZ97" i="1"/>
  <c r="AQ97" i="1" s="1"/>
  <c r="BZ98" i="1"/>
  <c r="AQ98" i="1" s="1"/>
  <c r="BZ99" i="1"/>
  <c r="AQ99" i="1" s="1"/>
  <c r="BZ100" i="1"/>
  <c r="AQ100" i="1" s="1"/>
  <c r="BZ101" i="1"/>
  <c r="AQ101" i="1" s="1"/>
  <c r="BZ102" i="1"/>
  <c r="AQ102" i="1" s="1"/>
  <c r="BZ103" i="1"/>
  <c r="AQ103" i="1" s="1"/>
  <c r="BZ104" i="1"/>
  <c r="AQ104" i="1" s="1"/>
  <c r="BZ105" i="1"/>
  <c r="AQ105" i="1" s="1"/>
  <c r="BZ106" i="1"/>
  <c r="AQ106" i="1" s="1"/>
  <c r="BZ107" i="1"/>
  <c r="AQ107" i="1" s="1"/>
  <c r="BZ28" i="1"/>
  <c r="AQ28" i="1" s="1"/>
  <c r="BZ29" i="1"/>
  <c r="AQ29" i="1" s="1"/>
  <c r="A2" i="1"/>
  <c r="CS120" i="1" l="1"/>
  <c r="CR120" i="1"/>
  <c r="CQ120" i="1"/>
  <c r="CP120" i="1"/>
  <c r="CN120" i="1"/>
  <c r="CS119" i="1"/>
  <c r="CR119" i="1"/>
  <c r="CQ119" i="1"/>
  <c r="CP119" i="1"/>
  <c r="CN119" i="1"/>
  <c r="AH28" i="1"/>
  <c r="AH32" i="1" l="1"/>
  <c r="A3" i="1" l="1"/>
  <c r="CA9" i="1" l="1"/>
  <c r="A1" i="1"/>
  <c r="E13" i="14" l="1"/>
  <c r="C13" i="14"/>
  <c r="E11" i="14"/>
  <c r="E10" i="14"/>
  <c r="E9" i="14"/>
  <c r="D10" i="14"/>
  <c r="D6" i="14"/>
  <c r="D4" i="14"/>
  <c r="I11" i="14" l="1"/>
  <c r="I10" i="14"/>
  <c r="I9" i="14"/>
  <c r="D11" i="14"/>
  <c r="D4" i="15" l="1"/>
  <c r="D6" i="15"/>
  <c r="I10" i="15"/>
  <c r="E9" i="15"/>
  <c r="E10" i="15"/>
  <c r="E11" i="15"/>
  <c r="C13" i="15"/>
  <c r="E13" i="15"/>
  <c r="F14" i="15"/>
  <c r="D10" i="15" l="1"/>
  <c r="D11" i="15"/>
  <c r="I9" i="15"/>
  <c r="I11" i="15"/>
  <c r="F14" i="17"/>
  <c r="E13" i="17"/>
  <c r="C13" i="17"/>
  <c r="E11" i="17"/>
  <c r="E10" i="17"/>
  <c r="E9" i="17"/>
  <c r="D10" i="17"/>
  <c r="D6" i="17"/>
  <c r="D4" i="17"/>
  <c r="F14" i="16"/>
  <c r="E13" i="16"/>
  <c r="C13" i="16"/>
  <c r="E11" i="16"/>
  <c r="E10" i="16"/>
  <c r="I9" i="16"/>
  <c r="E9" i="16"/>
  <c r="I11" i="16"/>
  <c r="D6" i="16"/>
  <c r="D4" i="16"/>
  <c r="M16" i="7"/>
  <c r="I10" i="16" l="1"/>
  <c r="D11" i="16"/>
  <c r="CF14" i="1"/>
  <c r="CF13" i="1"/>
  <c r="CF15" i="1"/>
  <c r="I9" i="17"/>
  <c r="D11" i="17"/>
  <c r="I11" i="17"/>
  <c r="I10" i="17"/>
  <c r="D10" i="16"/>
  <c r="C36" i="7"/>
  <c r="C37" i="7"/>
  <c r="C39" i="7"/>
  <c r="K7" i="7"/>
  <c r="H7" i="7"/>
  <c r="L7" i="7"/>
  <c r="M7" i="7"/>
  <c r="B16" i="7"/>
  <c r="J16" i="7"/>
  <c r="D16" i="7"/>
  <c r="L16" i="7"/>
  <c r="B9" i="7"/>
  <c r="L10" i="7"/>
  <c r="F5" i="7"/>
  <c r="B10" i="7"/>
  <c r="E16" i="7"/>
  <c r="K16" i="7"/>
  <c r="F6" i="7"/>
  <c r="B11" i="7"/>
  <c r="G13" i="7"/>
  <c r="F16" i="7"/>
  <c r="B8" i="7"/>
  <c r="B12" i="7"/>
  <c r="G9" i="7"/>
  <c r="G16" i="7"/>
  <c r="DF47" i="1" l="1"/>
  <c r="DF48" i="1"/>
  <c r="DF49" i="1"/>
  <c r="DF51" i="1"/>
  <c r="DF52" i="1"/>
  <c r="DF53" i="1"/>
  <c r="DF55" i="1"/>
  <c r="DF56" i="1"/>
  <c r="DF57" i="1"/>
  <c r="DF59" i="1"/>
  <c r="DF60" i="1"/>
  <c r="DF61" i="1"/>
  <c r="DF63" i="1"/>
  <c r="DF64" i="1"/>
  <c r="DF65" i="1"/>
  <c r="DF67" i="1"/>
  <c r="DF68" i="1"/>
  <c r="DF69" i="1"/>
  <c r="DF71" i="1"/>
  <c r="DF72" i="1"/>
  <c r="DF73" i="1"/>
  <c r="DF75" i="1"/>
  <c r="DF76" i="1"/>
  <c r="DF77" i="1"/>
  <c r="DF79" i="1"/>
  <c r="DF80" i="1"/>
  <c r="DF81" i="1"/>
  <c r="DF83" i="1"/>
  <c r="DF84" i="1"/>
  <c r="DF85" i="1"/>
  <c r="DO4" i="1"/>
  <c r="DN4" i="1"/>
  <c r="DO5" i="1"/>
  <c r="DN5" i="1"/>
  <c r="DP6" i="1"/>
  <c r="DO6" i="1"/>
  <c r="DN13" i="1"/>
  <c r="DN12" i="1"/>
  <c r="DN11" i="1"/>
  <c r="DN10" i="1"/>
  <c r="DI11" i="1"/>
  <c r="DI12" i="1"/>
  <c r="DI10" i="1"/>
  <c r="DG90" i="1"/>
  <c r="DG89" i="1"/>
  <c r="DG88" i="1"/>
  <c r="DG87" i="1"/>
  <c r="DQ16" i="1"/>
  <c r="DP16" i="1"/>
  <c r="DO16" i="1"/>
  <c r="DN16" i="1"/>
  <c r="DK16" i="1"/>
  <c r="DJ16" i="1"/>
  <c r="DM16" i="1" s="1"/>
  <c r="DI16" i="1"/>
  <c r="DL16" i="1" s="1"/>
  <c r="DH16" i="1"/>
  <c r="DG16" i="1"/>
  <c r="DF16" i="1"/>
  <c r="DK13" i="1"/>
  <c r="DF12" i="1"/>
  <c r="DK12" i="1" s="1"/>
  <c r="DF11" i="1"/>
  <c r="DK11" i="1" s="1"/>
  <c r="DP10" i="1"/>
  <c r="DJ10" i="1"/>
  <c r="DO10" i="1" s="1"/>
  <c r="DF10" i="1"/>
  <c r="DK10" i="1" s="1"/>
  <c r="DK9" i="1"/>
  <c r="DF9" i="1"/>
  <c r="DF8" i="1"/>
  <c r="DQ7" i="1"/>
  <c r="DP7" i="1"/>
  <c r="DO7" i="1"/>
  <c r="DM7" i="1"/>
  <c r="DK7" i="1"/>
  <c r="DQ6" i="1"/>
  <c r="DJ6" i="1"/>
  <c r="DJ5" i="1"/>
  <c r="G7" i="7"/>
  <c r="DO11" i="1" l="1"/>
  <c r="DO12" i="1"/>
  <c r="DJ11" i="1"/>
  <c r="DJ12" i="1"/>
  <c r="F14" i="13" l="1"/>
  <c r="E13" i="13"/>
  <c r="C13" i="13"/>
  <c r="C38" i="7"/>
  <c r="B17" i="7"/>
  <c r="DF2" i="1" l="1"/>
  <c r="I11" i="13"/>
  <c r="E11" i="13"/>
  <c r="I10" i="13"/>
  <c r="E10" i="13"/>
  <c r="I9" i="13"/>
  <c r="E9" i="13"/>
  <c r="D6" i="13"/>
  <c r="D4" i="13"/>
  <c r="D4" i="5" l="1"/>
  <c r="D6" i="5"/>
  <c r="I10" i="5"/>
  <c r="E9" i="5"/>
  <c r="E10" i="5"/>
  <c r="E11" i="5"/>
  <c r="C13" i="5"/>
  <c r="E13" i="5"/>
  <c r="D10" i="5" l="1"/>
  <c r="D11" i="5"/>
  <c r="I9" i="5"/>
  <c r="I11" i="5"/>
  <c r="I16" i="7" l="1"/>
  <c r="F14" i="12"/>
  <c r="E13" i="12"/>
  <c r="C13" i="12"/>
  <c r="E11" i="12"/>
  <c r="E10" i="12"/>
  <c r="E9" i="12"/>
  <c r="I11" i="12"/>
  <c r="D6" i="12"/>
  <c r="D4" i="12"/>
  <c r="I10" i="12" l="1"/>
  <c r="I9" i="12"/>
  <c r="D11" i="12"/>
  <c r="D10" i="12"/>
  <c r="AG28" i="1" l="1"/>
  <c r="AI28" i="1"/>
  <c r="AJ28" i="1"/>
  <c r="AG29" i="1"/>
  <c r="AH29" i="1"/>
  <c r="AI29" i="1"/>
  <c r="AJ29" i="1"/>
  <c r="AG30" i="1"/>
  <c r="AH30" i="1"/>
  <c r="AI30" i="1"/>
  <c r="AJ30" i="1"/>
  <c r="AG31" i="1"/>
  <c r="AH31" i="1"/>
  <c r="AI31" i="1"/>
  <c r="AJ31" i="1"/>
  <c r="AG32" i="1"/>
  <c r="AI32" i="1"/>
  <c r="AJ32" i="1"/>
  <c r="AG33" i="1"/>
  <c r="AH33" i="1"/>
  <c r="AI33" i="1"/>
  <c r="AJ33" i="1"/>
  <c r="AG34" i="1"/>
  <c r="AH34" i="1"/>
  <c r="AI34" i="1"/>
  <c r="AJ34" i="1"/>
  <c r="AG35" i="1"/>
  <c r="AH35" i="1"/>
  <c r="AI35" i="1"/>
  <c r="AJ35" i="1"/>
  <c r="AG36" i="1"/>
  <c r="AH36" i="1"/>
  <c r="AI36" i="1"/>
  <c r="AJ36" i="1"/>
  <c r="AG37" i="1"/>
  <c r="AH37" i="1"/>
  <c r="AI37" i="1"/>
  <c r="AJ37" i="1"/>
  <c r="AG38" i="1"/>
  <c r="AH38" i="1"/>
  <c r="AI38" i="1"/>
  <c r="AJ38" i="1"/>
  <c r="AG39" i="1"/>
  <c r="AH39" i="1"/>
  <c r="AI39" i="1"/>
  <c r="AJ39" i="1"/>
  <c r="AG40" i="1"/>
  <c r="AH40" i="1"/>
  <c r="AI40" i="1"/>
  <c r="AJ40" i="1"/>
  <c r="AG41" i="1"/>
  <c r="AH41" i="1"/>
  <c r="AI41" i="1"/>
  <c r="AJ41" i="1"/>
  <c r="AG42" i="1"/>
  <c r="AH42" i="1"/>
  <c r="AI42" i="1"/>
  <c r="AJ42" i="1"/>
  <c r="AG43" i="1"/>
  <c r="AH43" i="1"/>
  <c r="AI43" i="1"/>
  <c r="AJ43" i="1"/>
  <c r="AG44" i="1"/>
  <c r="AH44" i="1"/>
  <c r="AI44" i="1"/>
  <c r="AJ44" i="1"/>
  <c r="AG45" i="1"/>
  <c r="AH45" i="1"/>
  <c r="AI45" i="1"/>
  <c r="AJ45" i="1"/>
  <c r="AG46" i="1"/>
  <c r="AH46" i="1"/>
  <c r="AI46" i="1"/>
  <c r="AJ46" i="1"/>
  <c r="AG47" i="1"/>
  <c r="AH47" i="1"/>
  <c r="AI47" i="1"/>
  <c r="AJ47" i="1"/>
  <c r="AG48" i="1"/>
  <c r="AH48" i="1"/>
  <c r="AI48" i="1"/>
  <c r="AJ48" i="1"/>
  <c r="AG49" i="1"/>
  <c r="AH49" i="1"/>
  <c r="AI49" i="1"/>
  <c r="AJ49" i="1"/>
  <c r="AG50" i="1"/>
  <c r="AH50" i="1"/>
  <c r="AI50" i="1"/>
  <c r="AJ50" i="1"/>
  <c r="AG51" i="1"/>
  <c r="AH51" i="1"/>
  <c r="AI51" i="1"/>
  <c r="AJ51" i="1"/>
  <c r="AG52" i="1"/>
  <c r="AH52" i="1"/>
  <c r="AI52" i="1"/>
  <c r="AJ52" i="1"/>
  <c r="AG53" i="1"/>
  <c r="AH53" i="1"/>
  <c r="AI53" i="1"/>
  <c r="AJ53" i="1"/>
  <c r="AG54" i="1"/>
  <c r="AH54" i="1"/>
  <c r="AI54" i="1"/>
  <c r="AJ54" i="1"/>
  <c r="AG55" i="1"/>
  <c r="AH55" i="1"/>
  <c r="AI55" i="1"/>
  <c r="AJ55" i="1"/>
  <c r="AG56" i="1"/>
  <c r="AH56" i="1"/>
  <c r="AI56" i="1"/>
  <c r="AJ56" i="1"/>
  <c r="AG57" i="1"/>
  <c r="AH57" i="1"/>
  <c r="AI57" i="1"/>
  <c r="AJ57" i="1"/>
  <c r="AG58" i="1"/>
  <c r="AH58" i="1"/>
  <c r="AI58" i="1"/>
  <c r="AJ58" i="1"/>
  <c r="AG59" i="1"/>
  <c r="AH59" i="1"/>
  <c r="AI59" i="1"/>
  <c r="AJ59" i="1"/>
  <c r="AG60" i="1"/>
  <c r="AH60" i="1"/>
  <c r="AI60" i="1"/>
  <c r="AJ60" i="1"/>
  <c r="AG61" i="1"/>
  <c r="AH61" i="1"/>
  <c r="AI61" i="1"/>
  <c r="AJ61" i="1"/>
  <c r="AG62" i="1"/>
  <c r="AH62" i="1"/>
  <c r="AI62" i="1"/>
  <c r="AJ62" i="1"/>
  <c r="AG63" i="1"/>
  <c r="AH63" i="1"/>
  <c r="AI63" i="1"/>
  <c r="AJ63" i="1"/>
  <c r="AG64" i="1"/>
  <c r="AH64" i="1"/>
  <c r="AI64" i="1"/>
  <c r="AJ64" i="1"/>
  <c r="AG65" i="1"/>
  <c r="AH65" i="1"/>
  <c r="AI65" i="1"/>
  <c r="AJ65" i="1"/>
  <c r="AG66" i="1"/>
  <c r="AH66" i="1"/>
  <c r="AI66" i="1"/>
  <c r="AJ66" i="1"/>
  <c r="AG67" i="1"/>
  <c r="AH67" i="1"/>
  <c r="AI67" i="1"/>
  <c r="AJ67" i="1"/>
  <c r="AG68" i="1"/>
  <c r="AH68" i="1"/>
  <c r="AI68" i="1"/>
  <c r="AJ68" i="1"/>
  <c r="AG69" i="1"/>
  <c r="AH69" i="1"/>
  <c r="AI69" i="1"/>
  <c r="AJ69" i="1"/>
  <c r="AG70" i="1"/>
  <c r="AH70" i="1"/>
  <c r="AI70" i="1"/>
  <c r="AJ70" i="1"/>
  <c r="AG71" i="1"/>
  <c r="AH71" i="1"/>
  <c r="AI71" i="1"/>
  <c r="AJ71" i="1"/>
  <c r="AG72" i="1"/>
  <c r="AH72" i="1"/>
  <c r="AI72" i="1"/>
  <c r="AJ72" i="1"/>
  <c r="AG73" i="1"/>
  <c r="AH73" i="1"/>
  <c r="AI73" i="1"/>
  <c r="AJ73" i="1"/>
  <c r="AG74" i="1"/>
  <c r="AH74" i="1"/>
  <c r="AI74" i="1"/>
  <c r="AJ74" i="1"/>
  <c r="AG75" i="1"/>
  <c r="AH75" i="1"/>
  <c r="AI75" i="1"/>
  <c r="AJ75" i="1"/>
  <c r="AG76" i="1"/>
  <c r="AH76" i="1"/>
  <c r="AI76" i="1"/>
  <c r="AJ76" i="1"/>
  <c r="AG77" i="1"/>
  <c r="AH77" i="1"/>
  <c r="AI77" i="1"/>
  <c r="AJ77" i="1"/>
  <c r="AG78" i="1"/>
  <c r="AH78" i="1"/>
  <c r="AI78" i="1"/>
  <c r="AJ78" i="1"/>
  <c r="AG79" i="1"/>
  <c r="AH79" i="1"/>
  <c r="AI79" i="1"/>
  <c r="AJ79" i="1"/>
  <c r="AG80" i="1"/>
  <c r="AH80" i="1"/>
  <c r="AI80" i="1"/>
  <c r="AJ80" i="1"/>
  <c r="AG81" i="1"/>
  <c r="AH81" i="1"/>
  <c r="AI81" i="1"/>
  <c r="AJ81" i="1"/>
  <c r="AG82" i="1"/>
  <c r="AH82" i="1"/>
  <c r="AI82" i="1"/>
  <c r="AJ82" i="1"/>
  <c r="AG83" i="1"/>
  <c r="AH83" i="1"/>
  <c r="AI83" i="1"/>
  <c r="AJ83" i="1"/>
  <c r="AG84" i="1"/>
  <c r="AH84" i="1"/>
  <c r="AI84" i="1"/>
  <c r="AJ84" i="1"/>
  <c r="AG85" i="1"/>
  <c r="AH85" i="1"/>
  <c r="AI85" i="1"/>
  <c r="AJ85" i="1"/>
  <c r="AG86" i="1"/>
  <c r="AH86" i="1"/>
  <c r="AI86" i="1"/>
  <c r="AJ86" i="1"/>
  <c r="AG87" i="1"/>
  <c r="AH87" i="1"/>
  <c r="AI87" i="1"/>
  <c r="AJ87" i="1"/>
  <c r="AG88" i="1"/>
  <c r="AH88" i="1"/>
  <c r="AI88" i="1"/>
  <c r="AJ88" i="1"/>
  <c r="AG89" i="1"/>
  <c r="AH89" i="1"/>
  <c r="AI89" i="1"/>
  <c r="AJ89" i="1"/>
  <c r="AG90" i="1"/>
  <c r="AH90" i="1"/>
  <c r="AI90" i="1"/>
  <c r="AJ90" i="1"/>
  <c r="AG91" i="1"/>
  <c r="AH91" i="1"/>
  <c r="AI91" i="1"/>
  <c r="AJ91" i="1"/>
  <c r="AG92" i="1"/>
  <c r="AH92" i="1"/>
  <c r="AI92" i="1"/>
  <c r="AJ92" i="1"/>
  <c r="AG93" i="1"/>
  <c r="AH93" i="1"/>
  <c r="AI93" i="1"/>
  <c r="AJ93" i="1"/>
  <c r="AG94" i="1"/>
  <c r="AH94" i="1"/>
  <c r="AI94" i="1"/>
  <c r="AJ94" i="1"/>
  <c r="AG95" i="1"/>
  <c r="AH95" i="1"/>
  <c r="AI95" i="1"/>
  <c r="AJ95" i="1"/>
  <c r="AG96" i="1"/>
  <c r="AH96" i="1"/>
  <c r="AI96" i="1"/>
  <c r="AJ96" i="1"/>
  <c r="AG97" i="1"/>
  <c r="AH97" i="1"/>
  <c r="AI97" i="1"/>
  <c r="AJ97" i="1"/>
  <c r="AG98" i="1"/>
  <c r="AH98" i="1"/>
  <c r="AI98" i="1"/>
  <c r="AJ98" i="1"/>
  <c r="AG99" i="1"/>
  <c r="AH99" i="1"/>
  <c r="AI99" i="1"/>
  <c r="AJ99" i="1"/>
  <c r="AG100" i="1"/>
  <c r="AH100" i="1"/>
  <c r="AI100" i="1"/>
  <c r="AJ100" i="1"/>
  <c r="AG101" i="1"/>
  <c r="AH101" i="1"/>
  <c r="AI101" i="1"/>
  <c r="AJ101" i="1"/>
  <c r="AG102" i="1"/>
  <c r="AH102" i="1"/>
  <c r="AI102" i="1"/>
  <c r="AJ102" i="1"/>
  <c r="AG103" i="1"/>
  <c r="AH103" i="1"/>
  <c r="AI103" i="1"/>
  <c r="AJ103" i="1"/>
  <c r="AG104" i="1"/>
  <c r="AH104" i="1"/>
  <c r="AI104" i="1"/>
  <c r="AJ104" i="1"/>
  <c r="AG105" i="1"/>
  <c r="AH105" i="1"/>
  <c r="AI105" i="1"/>
  <c r="AJ105" i="1"/>
  <c r="AG106" i="1"/>
  <c r="AH106" i="1"/>
  <c r="AI106" i="1"/>
  <c r="AJ106" i="1"/>
  <c r="AG107" i="1"/>
  <c r="AH107" i="1"/>
  <c r="AI107" i="1"/>
  <c r="AJ107" i="1"/>
  <c r="H16" i="7" l="1"/>
  <c r="F14" i="10"/>
  <c r="CO92" i="1"/>
  <c r="F10" i="7"/>
  <c r="K12" i="7" s="1"/>
  <c r="CO94" i="1" l="1"/>
  <c r="AZ68" i="1" s="1"/>
  <c r="AZ28" i="1"/>
  <c r="CO96" i="1"/>
  <c r="AZ96" i="1"/>
  <c r="AZ30" i="1"/>
  <c r="AZ84" i="1"/>
  <c r="AZ42" i="1"/>
  <c r="AZ48" i="1"/>
  <c r="AZ54" i="1"/>
  <c r="AZ60" i="1"/>
  <c r="AZ66" i="1"/>
  <c r="AZ72" i="1"/>
  <c r="AZ78" i="1"/>
  <c r="AZ90" i="1"/>
  <c r="AZ102" i="1"/>
  <c r="AZ36" i="1"/>
  <c r="CO93" i="1"/>
  <c r="BU1" i="1"/>
  <c r="F12" i="7"/>
  <c r="K10" i="7"/>
  <c r="K11" i="7"/>
  <c r="F11" i="7"/>
  <c r="AZ461" i="1" l="1"/>
  <c r="AZ477" i="1"/>
  <c r="AZ493" i="1"/>
  <c r="AZ509" i="1"/>
  <c r="AZ525" i="1"/>
  <c r="AZ541" i="1"/>
  <c r="AZ557" i="1"/>
  <c r="AZ573" i="1"/>
  <c r="AZ589" i="1"/>
  <c r="AZ605" i="1"/>
  <c r="AZ446" i="1"/>
  <c r="AZ462" i="1"/>
  <c r="AZ478" i="1"/>
  <c r="AZ494" i="1"/>
  <c r="AZ510" i="1"/>
  <c r="AZ526" i="1"/>
  <c r="AZ542" i="1"/>
  <c r="AZ558" i="1"/>
  <c r="AZ574" i="1"/>
  <c r="AZ590" i="1"/>
  <c r="AZ606" i="1"/>
  <c r="AZ447" i="1"/>
  <c r="AZ463" i="1"/>
  <c r="AZ479" i="1"/>
  <c r="AZ495" i="1"/>
  <c r="AZ511" i="1"/>
  <c r="AZ527" i="1"/>
  <c r="AZ543" i="1"/>
  <c r="AZ559" i="1"/>
  <c r="AZ575" i="1"/>
  <c r="AZ591" i="1"/>
  <c r="AZ607" i="1"/>
  <c r="AZ448" i="1"/>
  <c r="AZ464" i="1"/>
  <c r="AZ480" i="1"/>
  <c r="AZ496" i="1"/>
  <c r="AZ512" i="1"/>
  <c r="AZ528" i="1"/>
  <c r="AZ544" i="1"/>
  <c r="AZ560" i="1"/>
  <c r="AZ576" i="1"/>
  <c r="AZ592" i="1"/>
  <c r="AZ608" i="1"/>
  <c r="AZ459" i="1"/>
  <c r="AZ523" i="1"/>
  <c r="AZ587" i="1"/>
  <c r="AZ449" i="1"/>
  <c r="AZ465" i="1"/>
  <c r="AZ481" i="1"/>
  <c r="AZ497" i="1"/>
  <c r="AZ513" i="1"/>
  <c r="AZ529" i="1"/>
  <c r="AZ545" i="1"/>
  <c r="AZ561" i="1"/>
  <c r="AZ577" i="1"/>
  <c r="AZ593" i="1"/>
  <c r="AZ609" i="1"/>
  <c r="AZ507" i="1"/>
  <c r="AZ555" i="1"/>
  <c r="AZ450" i="1"/>
  <c r="AZ466" i="1"/>
  <c r="AZ482" i="1"/>
  <c r="AZ498" i="1"/>
  <c r="AZ514" i="1"/>
  <c r="AZ530" i="1"/>
  <c r="AZ546" i="1"/>
  <c r="AZ562" i="1"/>
  <c r="AZ578" i="1"/>
  <c r="AZ594" i="1"/>
  <c r="AZ610" i="1"/>
  <c r="AZ451" i="1"/>
  <c r="AZ467" i="1"/>
  <c r="AZ483" i="1"/>
  <c r="AZ499" i="1"/>
  <c r="AZ515" i="1"/>
  <c r="AZ531" i="1"/>
  <c r="AZ547" i="1"/>
  <c r="AZ563" i="1"/>
  <c r="AZ579" i="1"/>
  <c r="AZ595" i="1"/>
  <c r="AZ611" i="1"/>
  <c r="AZ452" i="1"/>
  <c r="AZ468" i="1"/>
  <c r="AZ484" i="1"/>
  <c r="AZ500" i="1"/>
  <c r="AZ516" i="1"/>
  <c r="AZ532" i="1"/>
  <c r="AZ548" i="1"/>
  <c r="AZ564" i="1"/>
  <c r="AZ580" i="1"/>
  <c r="AZ596" i="1"/>
  <c r="AZ612" i="1"/>
  <c r="AZ453" i="1"/>
  <c r="AZ469" i="1"/>
  <c r="AZ485" i="1"/>
  <c r="AZ501" i="1"/>
  <c r="AZ517" i="1"/>
  <c r="AZ533" i="1"/>
  <c r="AZ549" i="1"/>
  <c r="AZ565" i="1"/>
  <c r="AZ581" i="1"/>
  <c r="AZ597" i="1"/>
  <c r="AZ613" i="1"/>
  <c r="AZ454" i="1"/>
  <c r="AZ470" i="1"/>
  <c r="AZ486" i="1"/>
  <c r="AZ502" i="1"/>
  <c r="AZ518" i="1"/>
  <c r="AZ534" i="1"/>
  <c r="AZ550" i="1"/>
  <c r="AZ566" i="1"/>
  <c r="AZ582" i="1"/>
  <c r="AZ598" i="1"/>
  <c r="AZ614" i="1"/>
  <c r="AZ455" i="1"/>
  <c r="AZ471" i="1"/>
  <c r="AZ487" i="1"/>
  <c r="AZ503" i="1"/>
  <c r="AZ519" i="1"/>
  <c r="AZ535" i="1"/>
  <c r="AZ551" i="1"/>
  <c r="AZ567" i="1"/>
  <c r="AZ583" i="1"/>
  <c r="AZ599" i="1"/>
  <c r="AZ458" i="1"/>
  <c r="AZ474" i="1"/>
  <c r="AZ506" i="1"/>
  <c r="AZ538" i="1"/>
  <c r="AZ554" i="1"/>
  <c r="AZ602" i="1"/>
  <c r="AZ475" i="1"/>
  <c r="AZ539" i="1"/>
  <c r="AZ603" i="1"/>
  <c r="AZ456" i="1"/>
  <c r="AZ472" i="1"/>
  <c r="AZ488" i="1"/>
  <c r="AZ504" i="1"/>
  <c r="AZ520" i="1"/>
  <c r="AZ536" i="1"/>
  <c r="AZ552" i="1"/>
  <c r="AZ568" i="1"/>
  <c r="AZ584" i="1"/>
  <c r="AZ600" i="1"/>
  <c r="AZ570" i="1"/>
  <c r="AZ457" i="1"/>
  <c r="AZ473" i="1"/>
  <c r="AZ489" i="1"/>
  <c r="AZ505" i="1"/>
  <c r="AZ521" i="1"/>
  <c r="AZ537" i="1"/>
  <c r="AZ553" i="1"/>
  <c r="AZ569" i="1"/>
  <c r="AZ585" i="1"/>
  <c r="AZ601" i="1"/>
  <c r="AZ490" i="1"/>
  <c r="AZ522" i="1"/>
  <c r="AZ586" i="1"/>
  <c r="AZ460" i="1"/>
  <c r="AZ476" i="1"/>
  <c r="AZ492" i="1"/>
  <c r="AZ508" i="1"/>
  <c r="AZ524" i="1"/>
  <c r="AZ540" i="1"/>
  <c r="AZ556" i="1"/>
  <c r="AZ572" i="1"/>
  <c r="AZ588" i="1"/>
  <c r="AZ604" i="1"/>
  <c r="AZ491" i="1"/>
  <c r="AZ571" i="1"/>
  <c r="AZ285" i="1"/>
  <c r="AZ301" i="1"/>
  <c r="AZ317" i="1"/>
  <c r="AZ333" i="1"/>
  <c r="AZ349" i="1"/>
  <c r="AZ365" i="1"/>
  <c r="AZ381" i="1"/>
  <c r="AZ397" i="1"/>
  <c r="AZ413" i="1"/>
  <c r="AZ429" i="1"/>
  <c r="AZ445" i="1"/>
  <c r="AZ286" i="1"/>
  <c r="AZ302" i="1"/>
  <c r="AZ318" i="1"/>
  <c r="AZ334" i="1"/>
  <c r="AZ350" i="1"/>
  <c r="AZ366" i="1"/>
  <c r="AZ382" i="1"/>
  <c r="AZ398" i="1"/>
  <c r="AZ414" i="1"/>
  <c r="AZ430" i="1"/>
  <c r="AZ287" i="1"/>
  <c r="AZ303" i="1"/>
  <c r="AZ319" i="1"/>
  <c r="AZ335" i="1"/>
  <c r="AZ351" i="1"/>
  <c r="AZ367" i="1"/>
  <c r="AZ383" i="1"/>
  <c r="AZ399" i="1"/>
  <c r="AZ415" i="1"/>
  <c r="AZ431" i="1"/>
  <c r="AZ288" i="1"/>
  <c r="AZ304" i="1"/>
  <c r="AZ320" i="1"/>
  <c r="AZ336" i="1"/>
  <c r="AZ352" i="1"/>
  <c r="AZ368" i="1"/>
  <c r="AZ384" i="1"/>
  <c r="AZ400" i="1"/>
  <c r="AZ416" i="1"/>
  <c r="AZ432" i="1"/>
  <c r="AZ394" i="1"/>
  <c r="AZ299" i="1"/>
  <c r="AZ347" i="1"/>
  <c r="AZ395" i="1"/>
  <c r="AZ289" i="1"/>
  <c r="AZ305" i="1"/>
  <c r="AZ321" i="1"/>
  <c r="AZ337" i="1"/>
  <c r="AZ353" i="1"/>
  <c r="AZ369" i="1"/>
  <c r="AZ385" i="1"/>
  <c r="AZ401" i="1"/>
  <c r="AZ417" i="1"/>
  <c r="AZ433" i="1"/>
  <c r="AZ331" i="1"/>
  <c r="AZ443" i="1"/>
  <c r="AZ290" i="1"/>
  <c r="AZ306" i="1"/>
  <c r="AZ322" i="1"/>
  <c r="AZ338" i="1"/>
  <c r="AZ354" i="1"/>
  <c r="AZ370" i="1"/>
  <c r="AZ386" i="1"/>
  <c r="AZ402" i="1"/>
  <c r="AZ418" i="1"/>
  <c r="AZ434" i="1"/>
  <c r="AZ291" i="1"/>
  <c r="AZ307" i="1"/>
  <c r="AZ323" i="1"/>
  <c r="AZ339" i="1"/>
  <c r="AZ355" i="1"/>
  <c r="AZ371" i="1"/>
  <c r="AZ387" i="1"/>
  <c r="AZ403" i="1"/>
  <c r="AZ419" i="1"/>
  <c r="AZ435" i="1"/>
  <c r="AZ292" i="1"/>
  <c r="AZ308" i="1"/>
  <c r="AZ324" i="1"/>
  <c r="AZ340" i="1"/>
  <c r="AZ356" i="1"/>
  <c r="AZ372" i="1"/>
  <c r="AZ388" i="1"/>
  <c r="AZ404" i="1"/>
  <c r="AZ420" i="1"/>
  <c r="AZ436" i="1"/>
  <c r="AZ277" i="1"/>
  <c r="AZ293" i="1"/>
  <c r="AZ309" i="1"/>
  <c r="AZ325" i="1"/>
  <c r="AZ341" i="1"/>
  <c r="AZ357" i="1"/>
  <c r="AZ373" i="1"/>
  <c r="AZ389" i="1"/>
  <c r="AZ405" i="1"/>
  <c r="AZ421" i="1"/>
  <c r="AZ437" i="1"/>
  <c r="AZ278" i="1"/>
  <c r="AZ294" i="1"/>
  <c r="AZ310" i="1"/>
  <c r="AZ326" i="1"/>
  <c r="AZ342" i="1"/>
  <c r="AZ358" i="1"/>
  <c r="AZ374" i="1"/>
  <c r="AZ390" i="1"/>
  <c r="AZ406" i="1"/>
  <c r="AZ422" i="1"/>
  <c r="AZ438" i="1"/>
  <c r="AZ279" i="1"/>
  <c r="AZ295" i="1"/>
  <c r="AZ311" i="1"/>
  <c r="AZ327" i="1"/>
  <c r="AZ343" i="1"/>
  <c r="AZ359" i="1"/>
  <c r="AZ375" i="1"/>
  <c r="AZ391" i="1"/>
  <c r="AZ407" i="1"/>
  <c r="AZ423" i="1"/>
  <c r="AZ439" i="1"/>
  <c r="AZ282" i="1"/>
  <c r="AZ298" i="1"/>
  <c r="AZ330" i="1"/>
  <c r="AZ346" i="1"/>
  <c r="AZ378" i="1"/>
  <c r="AZ426" i="1"/>
  <c r="AZ283" i="1"/>
  <c r="AZ363" i="1"/>
  <c r="AZ411" i="1"/>
  <c r="AZ280" i="1"/>
  <c r="AZ296" i="1"/>
  <c r="AZ312" i="1"/>
  <c r="AZ328" i="1"/>
  <c r="AZ344" i="1"/>
  <c r="AZ360" i="1"/>
  <c r="AZ376" i="1"/>
  <c r="AZ392" i="1"/>
  <c r="AZ408" i="1"/>
  <c r="AZ424" i="1"/>
  <c r="AZ440" i="1"/>
  <c r="AZ281" i="1"/>
  <c r="AZ297" i="1"/>
  <c r="AZ313" i="1"/>
  <c r="AZ329" i="1"/>
  <c r="AZ345" i="1"/>
  <c r="AZ361" i="1"/>
  <c r="AZ377" i="1"/>
  <c r="AZ393" i="1"/>
  <c r="AZ409" i="1"/>
  <c r="AZ425" i="1"/>
  <c r="AZ441" i="1"/>
  <c r="AZ314" i="1"/>
  <c r="AZ362" i="1"/>
  <c r="AZ410" i="1"/>
  <c r="AZ442" i="1"/>
  <c r="AZ284" i="1"/>
  <c r="AZ300" i="1"/>
  <c r="AZ316" i="1"/>
  <c r="AZ332" i="1"/>
  <c r="AZ348" i="1"/>
  <c r="AZ364" i="1"/>
  <c r="AZ380" i="1"/>
  <c r="AZ396" i="1"/>
  <c r="AZ412" i="1"/>
  <c r="AZ428" i="1"/>
  <c r="AZ444" i="1"/>
  <c r="AZ315" i="1"/>
  <c r="AZ379" i="1"/>
  <c r="AZ427" i="1"/>
  <c r="CO95" i="1"/>
  <c r="AZ38" i="1"/>
  <c r="AZ92" i="1"/>
  <c r="AZ44" i="1"/>
  <c r="AZ50" i="1"/>
  <c r="AZ74" i="1"/>
  <c r="AZ32" i="1"/>
  <c r="AZ56" i="1"/>
  <c r="AZ86" i="1"/>
  <c r="AZ104" i="1"/>
  <c r="AZ62" i="1"/>
  <c r="AZ80" i="1"/>
  <c r="AZ98" i="1"/>
  <c r="AZ79" i="1"/>
  <c r="AZ91" i="1"/>
  <c r="AZ103" i="1"/>
  <c r="AZ43" i="1"/>
  <c r="AZ49" i="1"/>
  <c r="AZ55" i="1"/>
  <c r="AZ61" i="1"/>
  <c r="AZ67" i="1"/>
  <c r="AZ73" i="1"/>
  <c r="AZ85" i="1"/>
  <c r="AZ97" i="1"/>
  <c r="AZ31" i="1"/>
  <c r="AZ37" i="1"/>
  <c r="AZ29" i="1"/>
  <c r="CO97" i="1"/>
  <c r="AZ40" i="1"/>
  <c r="AZ46" i="1"/>
  <c r="AZ52" i="1"/>
  <c r="AZ58" i="1"/>
  <c r="AZ64" i="1"/>
  <c r="AZ70" i="1"/>
  <c r="AZ76" i="1"/>
  <c r="AZ82" i="1"/>
  <c r="AZ94" i="1"/>
  <c r="AZ106" i="1"/>
  <c r="AZ88" i="1"/>
  <c r="AZ34" i="1"/>
  <c r="AZ100" i="1"/>
  <c r="CP62" i="1"/>
  <c r="CQ62" i="1"/>
  <c r="CR62" i="1"/>
  <c r="CS62" i="1"/>
  <c r="CT62" i="1"/>
  <c r="CU66" i="1" s="1"/>
  <c r="CP63" i="1"/>
  <c r="CQ63" i="1"/>
  <c r="CR63" i="1"/>
  <c r="CS63" i="1"/>
  <c r="CT63" i="1"/>
  <c r="CP64" i="1"/>
  <c r="CQ64" i="1"/>
  <c r="CR64" i="1"/>
  <c r="CS64" i="1"/>
  <c r="CT64" i="1"/>
  <c r="CP65" i="1"/>
  <c r="CQ65" i="1"/>
  <c r="CR65" i="1"/>
  <c r="CS65" i="1"/>
  <c r="CT65" i="1"/>
  <c r="CO63" i="1"/>
  <c r="CO64" i="1"/>
  <c r="CO65" i="1"/>
  <c r="CO62" i="1"/>
  <c r="AZ51" i="1" l="1"/>
  <c r="AZ81" i="1"/>
  <c r="AZ45" i="1"/>
  <c r="AZ39" i="1"/>
  <c r="AZ99" i="1"/>
  <c r="AZ87" i="1"/>
  <c r="AZ75" i="1"/>
  <c r="AZ69" i="1"/>
  <c r="AZ63" i="1"/>
  <c r="AZ105" i="1"/>
  <c r="AZ57" i="1"/>
  <c r="AZ33" i="1"/>
  <c r="AZ93" i="1"/>
  <c r="CU64" i="1"/>
  <c r="CU62" i="1"/>
  <c r="CU63" i="1"/>
  <c r="CU61" i="1"/>
  <c r="CU65" i="1"/>
  <c r="AZ83" i="1"/>
  <c r="AZ95" i="1"/>
  <c r="AZ107" i="1"/>
  <c r="AZ41" i="1"/>
  <c r="AZ47" i="1"/>
  <c r="AZ53" i="1"/>
  <c r="AZ59" i="1"/>
  <c r="AZ65" i="1"/>
  <c r="AZ71" i="1"/>
  <c r="AZ77" i="1"/>
  <c r="AZ89" i="1"/>
  <c r="AZ101" i="1"/>
  <c r="AZ35" i="1"/>
  <c r="E13" i="10"/>
  <c r="C13" i="10"/>
  <c r="E11" i="10"/>
  <c r="E10" i="10"/>
  <c r="E9" i="10"/>
  <c r="I11" i="10"/>
  <c r="D6" i="10"/>
  <c r="D4" i="10"/>
  <c r="I10" i="10" l="1"/>
  <c r="I9" i="10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23" i="1"/>
  <c r="CQ56" i="1"/>
  <c r="CQ55" i="1"/>
  <c r="CR55" i="1"/>
  <c r="CS55" i="1"/>
  <c r="CR56" i="1"/>
  <c r="CS56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68" i="1"/>
  <c r="S68" i="1"/>
  <c r="T68" i="1"/>
  <c r="R69" i="1"/>
  <c r="S69" i="1"/>
  <c r="T69" i="1"/>
  <c r="R70" i="1"/>
  <c r="S70" i="1"/>
  <c r="T70" i="1"/>
  <c r="R71" i="1"/>
  <c r="S71" i="1"/>
  <c r="T71" i="1"/>
  <c r="R72" i="1"/>
  <c r="S72" i="1"/>
  <c r="T72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3" i="1"/>
  <c r="S83" i="1"/>
  <c r="T83" i="1"/>
  <c r="R84" i="1"/>
  <c r="S84" i="1"/>
  <c r="T84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AN28" i="1"/>
  <c r="AO28" i="1"/>
  <c r="AP28" i="1"/>
  <c r="AN29" i="1"/>
  <c r="AO29" i="1"/>
  <c r="AP29" i="1"/>
  <c r="AN30" i="1"/>
  <c r="AO30" i="1"/>
  <c r="AP30" i="1"/>
  <c r="AN31" i="1"/>
  <c r="AO31" i="1"/>
  <c r="AP31" i="1"/>
  <c r="AN32" i="1"/>
  <c r="AO32" i="1"/>
  <c r="AP32" i="1"/>
  <c r="AN33" i="1"/>
  <c r="AO33" i="1"/>
  <c r="AP33" i="1"/>
  <c r="AN34" i="1"/>
  <c r="AO34" i="1"/>
  <c r="AP34" i="1"/>
  <c r="AN35" i="1"/>
  <c r="AO35" i="1"/>
  <c r="AP35" i="1"/>
  <c r="AN36" i="1"/>
  <c r="AO36" i="1"/>
  <c r="AP36" i="1"/>
  <c r="AN37" i="1"/>
  <c r="AO37" i="1"/>
  <c r="AP37" i="1"/>
  <c r="AN38" i="1"/>
  <c r="AO38" i="1"/>
  <c r="AP38" i="1"/>
  <c r="AN39" i="1"/>
  <c r="AO39" i="1"/>
  <c r="AP39" i="1"/>
  <c r="AN40" i="1"/>
  <c r="AO40" i="1"/>
  <c r="AP40" i="1"/>
  <c r="AN41" i="1"/>
  <c r="AO41" i="1"/>
  <c r="AP41" i="1"/>
  <c r="AN42" i="1"/>
  <c r="AO42" i="1"/>
  <c r="AP42" i="1"/>
  <c r="AN43" i="1"/>
  <c r="AO43" i="1"/>
  <c r="AP43" i="1"/>
  <c r="AN44" i="1"/>
  <c r="AO44" i="1"/>
  <c r="AP44" i="1"/>
  <c r="AN45" i="1"/>
  <c r="AO45" i="1"/>
  <c r="AP45" i="1"/>
  <c r="AN46" i="1"/>
  <c r="AO46" i="1"/>
  <c r="AP46" i="1"/>
  <c r="AN47" i="1"/>
  <c r="AO47" i="1"/>
  <c r="AP47" i="1"/>
  <c r="AN48" i="1"/>
  <c r="AO48" i="1"/>
  <c r="AP48" i="1"/>
  <c r="AN49" i="1"/>
  <c r="AO49" i="1"/>
  <c r="AP49" i="1"/>
  <c r="AN50" i="1"/>
  <c r="AO50" i="1"/>
  <c r="AP50" i="1"/>
  <c r="AN51" i="1"/>
  <c r="AO51" i="1"/>
  <c r="AP51" i="1"/>
  <c r="AN52" i="1"/>
  <c r="AO52" i="1"/>
  <c r="AP52" i="1"/>
  <c r="AN53" i="1"/>
  <c r="AO53" i="1"/>
  <c r="AP53" i="1"/>
  <c r="AN54" i="1"/>
  <c r="AO54" i="1"/>
  <c r="AP54" i="1"/>
  <c r="AN55" i="1"/>
  <c r="AO55" i="1"/>
  <c r="AP55" i="1"/>
  <c r="AN56" i="1"/>
  <c r="AO56" i="1"/>
  <c r="AP56" i="1"/>
  <c r="AN57" i="1"/>
  <c r="AO57" i="1"/>
  <c r="AP57" i="1"/>
  <c r="AN58" i="1"/>
  <c r="AO58" i="1"/>
  <c r="AP58" i="1"/>
  <c r="AN59" i="1"/>
  <c r="AO59" i="1"/>
  <c r="AP59" i="1"/>
  <c r="AN60" i="1"/>
  <c r="AO60" i="1"/>
  <c r="AP60" i="1"/>
  <c r="AN61" i="1"/>
  <c r="AO61" i="1"/>
  <c r="AP61" i="1"/>
  <c r="AN62" i="1"/>
  <c r="AO62" i="1"/>
  <c r="AP62" i="1"/>
  <c r="AN63" i="1"/>
  <c r="AO63" i="1"/>
  <c r="AP63" i="1"/>
  <c r="AN64" i="1"/>
  <c r="AO64" i="1"/>
  <c r="AP64" i="1"/>
  <c r="AN65" i="1"/>
  <c r="AO65" i="1"/>
  <c r="AP65" i="1"/>
  <c r="AN66" i="1"/>
  <c r="AO66" i="1"/>
  <c r="AP66" i="1"/>
  <c r="AN67" i="1"/>
  <c r="AO67" i="1"/>
  <c r="AP67" i="1"/>
  <c r="AN68" i="1"/>
  <c r="AO68" i="1"/>
  <c r="AP68" i="1"/>
  <c r="AN69" i="1"/>
  <c r="AO69" i="1"/>
  <c r="AP69" i="1"/>
  <c r="AN70" i="1"/>
  <c r="AO70" i="1"/>
  <c r="AP70" i="1"/>
  <c r="AN71" i="1"/>
  <c r="AO71" i="1"/>
  <c r="AP71" i="1"/>
  <c r="AN72" i="1"/>
  <c r="AO72" i="1"/>
  <c r="AP72" i="1"/>
  <c r="AN73" i="1"/>
  <c r="AO73" i="1"/>
  <c r="AP73" i="1"/>
  <c r="AN74" i="1"/>
  <c r="AO74" i="1"/>
  <c r="AP74" i="1"/>
  <c r="AN75" i="1"/>
  <c r="AO75" i="1"/>
  <c r="AP75" i="1"/>
  <c r="AN76" i="1"/>
  <c r="AO76" i="1"/>
  <c r="AP76" i="1"/>
  <c r="AN77" i="1"/>
  <c r="AO77" i="1"/>
  <c r="AP77" i="1"/>
  <c r="AN78" i="1"/>
  <c r="AO78" i="1"/>
  <c r="AP78" i="1"/>
  <c r="AN79" i="1"/>
  <c r="AO79" i="1"/>
  <c r="AP79" i="1"/>
  <c r="AN80" i="1"/>
  <c r="AO80" i="1"/>
  <c r="AP80" i="1"/>
  <c r="AN81" i="1"/>
  <c r="AO81" i="1"/>
  <c r="AP81" i="1"/>
  <c r="AN82" i="1"/>
  <c r="AO82" i="1"/>
  <c r="AP82" i="1"/>
  <c r="AN83" i="1"/>
  <c r="AO83" i="1"/>
  <c r="AP83" i="1"/>
  <c r="AN84" i="1"/>
  <c r="AO84" i="1"/>
  <c r="AP84" i="1"/>
  <c r="AN85" i="1"/>
  <c r="AO85" i="1"/>
  <c r="AP85" i="1"/>
  <c r="AN86" i="1"/>
  <c r="AO86" i="1"/>
  <c r="AP86" i="1"/>
  <c r="AN87" i="1"/>
  <c r="AO87" i="1"/>
  <c r="AP87" i="1"/>
  <c r="AN88" i="1"/>
  <c r="AO88" i="1"/>
  <c r="AP88" i="1"/>
  <c r="AN89" i="1"/>
  <c r="AO89" i="1"/>
  <c r="AP89" i="1"/>
  <c r="AN90" i="1"/>
  <c r="AO90" i="1"/>
  <c r="AP90" i="1"/>
  <c r="AN91" i="1"/>
  <c r="AO91" i="1"/>
  <c r="AP91" i="1"/>
  <c r="AN92" i="1"/>
  <c r="AO92" i="1"/>
  <c r="AP92" i="1"/>
  <c r="AN93" i="1"/>
  <c r="AO93" i="1"/>
  <c r="AP93" i="1"/>
  <c r="AN94" i="1"/>
  <c r="AO94" i="1"/>
  <c r="AP94" i="1"/>
  <c r="AN95" i="1"/>
  <c r="AO95" i="1"/>
  <c r="AP95" i="1"/>
  <c r="AN96" i="1"/>
  <c r="AO96" i="1"/>
  <c r="AP96" i="1"/>
  <c r="AN97" i="1"/>
  <c r="AO97" i="1"/>
  <c r="AP97" i="1"/>
  <c r="AN98" i="1"/>
  <c r="AO98" i="1"/>
  <c r="AP98" i="1"/>
  <c r="AN99" i="1"/>
  <c r="AO99" i="1"/>
  <c r="AP99" i="1"/>
  <c r="AN100" i="1"/>
  <c r="AO100" i="1"/>
  <c r="AP100" i="1"/>
  <c r="AN101" i="1"/>
  <c r="AO101" i="1"/>
  <c r="AP101" i="1"/>
  <c r="AN102" i="1"/>
  <c r="AO102" i="1"/>
  <c r="AP102" i="1"/>
  <c r="AN103" i="1"/>
  <c r="AO103" i="1"/>
  <c r="AP103" i="1"/>
  <c r="AN104" i="1"/>
  <c r="AO104" i="1"/>
  <c r="AP104" i="1"/>
  <c r="AN105" i="1"/>
  <c r="AO105" i="1"/>
  <c r="AP105" i="1"/>
  <c r="AN106" i="1"/>
  <c r="AO106" i="1"/>
  <c r="AP106" i="1"/>
  <c r="AN107" i="1"/>
  <c r="AO107" i="1"/>
  <c r="AP107" i="1"/>
  <c r="CS21" i="1" l="1"/>
  <c r="CQ21" i="1"/>
  <c r="CT21" i="1"/>
  <c r="CU21" i="1"/>
  <c r="CR21" i="1"/>
  <c r="CV21" i="1"/>
  <c r="AN2" i="1" l="1"/>
  <c r="AN3" i="1"/>
  <c r="AN1" i="1"/>
  <c r="AM1" i="1" s="1"/>
  <c r="P2" i="1"/>
  <c r="P3" i="1"/>
  <c r="P1" i="1"/>
  <c r="O1" i="1" s="1"/>
  <c r="A28" i="1" l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BG31" i="1" l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M88" i="1" s="1"/>
  <c r="BG89" i="1"/>
  <c r="BG90" i="1"/>
  <c r="BG91" i="1"/>
  <c r="BG92" i="1"/>
  <c r="BG93" i="1"/>
  <c r="BG94" i="1"/>
  <c r="BG95" i="1"/>
  <c r="BG96" i="1"/>
  <c r="M96" i="1" s="1"/>
  <c r="BG97" i="1"/>
  <c r="BG98" i="1"/>
  <c r="BG99" i="1"/>
  <c r="BG100" i="1"/>
  <c r="BG101" i="1"/>
  <c r="BG102" i="1"/>
  <c r="BG103" i="1"/>
  <c r="BG104" i="1"/>
  <c r="BG105" i="1"/>
  <c r="BG106" i="1"/>
  <c r="BG107" i="1"/>
  <c r="CB6" i="1" l="1"/>
  <c r="CB5" i="1"/>
  <c r="CB4" i="1"/>
  <c r="CB3" i="1"/>
  <c r="CB11" i="1" l="1"/>
  <c r="CB9" i="1"/>
  <c r="A6" i="1" l="1"/>
  <c r="A7" i="1"/>
  <c r="BF7" i="1" s="1"/>
  <c r="A8" i="1"/>
  <c r="S8" i="1" s="1"/>
  <c r="A9" i="1"/>
  <c r="E9" i="1" s="1"/>
  <c r="A10" i="1"/>
  <c r="BF10" i="1" s="1"/>
  <c r="A11" i="1"/>
  <c r="BL11" i="1" s="1"/>
  <c r="DG44" i="1" s="1"/>
  <c r="A12" i="1"/>
  <c r="BH12" i="1" s="1"/>
  <c r="A13" i="1"/>
  <c r="AZ13" i="1" s="1"/>
  <c r="DQ50" i="1" s="1"/>
  <c r="A14" i="1"/>
  <c r="R14" i="1" s="1"/>
  <c r="A15" i="1"/>
  <c r="Q15" i="1" s="1"/>
  <c r="A16" i="1"/>
  <c r="D16" i="1" s="1"/>
  <c r="A17" i="1"/>
  <c r="AG17" i="1" s="1"/>
  <c r="A5" i="1"/>
  <c r="E5" i="1" s="1"/>
  <c r="DP71" i="1"/>
  <c r="DP72" i="1"/>
  <c r="DP73" i="1"/>
  <c r="DP84" i="1"/>
  <c r="DP85" i="1"/>
  <c r="DP75" i="1"/>
  <c r="DP76" i="1"/>
  <c r="DP77" i="1"/>
  <c r="DP79" i="1"/>
  <c r="DP80" i="1"/>
  <c r="DP81" i="1"/>
  <c r="DP83" i="1"/>
  <c r="BZ14" i="1"/>
  <c r="BZ15" i="1"/>
  <c r="BZ13" i="1"/>
  <c r="CE6" i="1"/>
  <c r="CE12" i="1"/>
  <c r="CE13" i="1"/>
  <c r="CE8" i="1"/>
  <c r="CE14" i="1"/>
  <c r="CE9" i="1"/>
  <c r="CE11" i="1"/>
  <c r="CE10" i="1"/>
  <c r="CE4" i="1"/>
  <c r="CE15" i="1"/>
  <c r="S6" i="1"/>
  <c r="CE5" i="1"/>
  <c r="CE7" i="1"/>
  <c r="DF39" i="1"/>
  <c r="DF35" i="1"/>
  <c r="DF27" i="1"/>
  <c r="CE3" i="1"/>
  <c r="DF24" i="1"/>
  <c r="DF45" i="1"/>
  <c r="DF36" i="1"/>
  <c r="DF37" i="1"/>
  <c r="DF31" i="1"/>
  <c r="DF32" i="1"/>
  <c r="DF33" i="1"/>
  <c r="DF40" i="1"/>
  <c r="B32" i="7" l="1"/>
  <c r="J32" i="7"/>
  <c r="L33" i="7"/>
  <c r="I31" i="7"/>
  <c r="B33" i="7"/>
  <c r="G33" i="7"/>
  <c r="J31" i="7"/>
  <c r="H33" i="7"/>
  <c r="G32" i="7"/>
  <c r="L32" i="7"/>
  <c r="I33" i="7"/>
  <c r="J33" i="7"/>
  <c r="L31" i="7"/>
  <c r="H32" i="7"/>
  <c r="G31" i="7"/>
  <c r="B31" i="7"/>
  <c r="H31" i="7"/>
  <c r="I32" i="7"/>
  <c r="DN6" i="1"/>
  <c r="B34" i="7"/>
  <c r="BZ16" i="1" a="1"/>
  <c r="BZ16" i="1" s="1"/>
  <c r="BD10" i="1"/>
  <c r="BH10" i="1"/>
  <c r="AZ6" i="1"/>
  <c r="DQ22" i="1" s="1"/>
  <c r="DQ23" i="1" s="1"/>
  <c r="BC6" i="1"/>
  <c r="DP25" i="1" s="1"/>
  <c r="AO6" i="1"/>
  <c r="AI6" i="1"/>
  <c r="BU9" i="1"/>
  <c r="O13" i="1"/>
  <c r="K13" i="1"/>
  <c r="DN52" i="1" s="1"/>
  <c r="DO52" i="1" s="1"/>
  <c r="AO9" i="1"/>
  <c r="BB6" i="1"/>
  <c r="DP24" i="1" s="1"/>
  <c r="I9" i="1"/>
  <c r="E6" i="1"/>
  <c r="H9" i="1"/>
  <c r="AL9" i="1"/>
  <c r="AI9" i="1"/>
  <c r="BN9" i="1"/>
  <c r="BB9" i="1"/>
  <c r="DP36" i="1" s="1"/>
  <c r="AH9" i="1"/>
  <c r="BJ6" i="1"/>
  <c r="DG22" i="1" s="1"/>
  <c r="P9" i="1"/>
  <c r="BM9" i="1"/>
  <c r="DG37" i="1" s="1"/>
  <c r="AG9" i="1"/>
  <c r="BI6" i="1"/>
  <c r="BL9" i="1"/>
  <c r="DG36" i="1" s="1"/>
  <c r="AP6" i="1"/>
  <c r="J6" i="1"/>
  <c r="DN23" i="1" s="1"/>
  <c r="DO23" i="1" s="1"/>
  <c r="O9" i="1"/>
  <c r="T6" i="1"/>
  <c r="AN6" i="1"/>
  <c r="AP9" i="1"/>
  <c r="BB13" i="1"/>
  <c r="DP52" i="1" s="1"/>
  <c r="G13" i="1"/>
  <c r="AG13" i="1"/>
  <c r="R9" i="1"/>
  <c r="N13" i="1"/>
  <c r="BF13" i="1"/>
  <c r="I13" i="1"/>
  <c r="BE13" i="1"/>
  <c r="AN13" i="1"/>
  <c r="BA13" i="1"/>
  <c r="DP51" i="1" s="1"/>
  <c r="E13" i="1"/>
  <c r="BI9" i="1"/>
  <c r="G6" i="1"/>
  <c r="BF9" i="1"/>
  <c r="H13" i="1"/>
  <c r="AJ13" i="1"/>
  <c r="BA9" i="1"/>
  <c r="DP35" i="1" s="1"/>
  <c r="AI13" i="1"/>
  <c r="AK9" i="1"/>
  <c r="D13" i="1"/>
  <c r="BC13" i="1"/>
  <c r="DP53" i="1" s="1"/>
  <c r="AH13" i="1"/>
  <c r="BC14" i="1"/>
  <c r="DP57" i="1" s="1"/>
  <c r="AN14" i="1"/>
  <c r="AZ14" i="1"/>
  <c r="DQ54" i="1" s="1"/>
  <c r="BB14" i="1"/>
  <c r="DP56" i="1" s="1"/>
  <c r="D14" i="1"/>
  <c r="AK14" i="1"/>
  <c r="AI14" i="1"/>
  <c r="AJ14" i="1"/>
  <c r="BN14" i="1"/>
  <c r="BA14" i="1"/>
  <c r="DP55" i="1" s="1"/>
  <c r="AG14" i="1"/>
  <c r="BM14" i="1"/>
  <c r="DG57" i="1" s="1"/>
  <c r="O14" i="1"/>
  <c r="BJ14" i="1"/>
  <c r="DG54" i="1" s="1"/>
  <c r="BG14" i="1"/>
  <c r="I14" i="1"/>
  <c r="J14" i="1"/>
  <c r="DN55" i="1" s="1"/>
  <c r="DO55" i="1" s="1"/>
  <c r="BH14" i="1"/>
  <c r="BU14" i="1"/>
  <c r="L14" i="1"/>
  <c r="DN57" i="1" s="1"/>
  <c r="DO57" i="1" s="1"/>
  <c r="BE14" i="1"/>
  <c r="T14" i="1"/>
  <c r="AP14" i="1"/>
  <c r="AO14" i="1"/>
  <c r="BL13" i="1"/>
  <c r="DG52" i="1" s="1"/>
  <c r="P13" i="1"/>
  <c r="BM13" i="1"/>
  <c r="DG53" i="1" s="1"/>
  <c r="BI13" i="1"/>
  <c r="AM14" i="1"/>
  <c r="BD14" i="1"/>
  <c r="BK13" i="1"/>
  <c r="DG51" i="1" s="1"/>
  <c r="L13" i="1"/>
  <c r="DN53" i="1" s="1"/>
  <c r="DO53" i="1" s="1"/>
  <c r="E14" i="1"/>
  <c r="H14" i="1"/>
  <c r="BG13" i="1"/>
  <c r="BH13" i="1"/>
  <c r="Q7" i="1"/>
  <c r="H8" i="1"/>
  <c r="G7" i="1"/>
  <c r="BF8" i="1"/>
  <c r="AI7" i="1"/>
  <c r="T8" i="1"/>
  <c r="AH8" i="1"/>
  <c r="BJ8" i="1"/>
  <c r="DG30" i="1" s="1"/>
  <c r="Q10" i="1"/>
  <c r="BL10" i="1"/>
  <c r="DG40" i="1" s="1"/>
  <c r="R7" i="1"/>
  <c r="P7" i="1"/>
  <c r="K7" i="1"/>
  <c r="DN28" i="1" s="1"/>
  <c r="DO28" i="1" s="1"/>
  <c r="O7" i="1"/>
  <c r="BC7" i="1"/>
  <c r="DP29" i="1" s="1"/>
  <c r="BI7" i="1"/>
  <c r="BB7" i="1"/>
  <c r="DP28" i="1" s="1"/>
  <c r="BH7" i="1"/>
  <c r="AH7" i="1"/>
  <c r="BL7" i="1"/>
  <c r="DG28" i="1" s="1"/>
  <c r="AL7" i="1"/>
  <c r="I7" i="1"/>
  <c r="BJ7" i="1"/>
  <c r="DG26" i="1" s="1"/>
  <c r="E7" i="1"/>
  <c r="J7" i="1"/>
  <c r="DN27" i="1" s="1"/>
  <c r="DO27" i="1" s="1"/>
  <c r="AM7" i="1"/>
  <c r="BU7" i="1"/>
  <c r="BA7" i="1"/>
  <c r="DP27" i="1" s="1"/>
  <c r="AO7" i="1"/>
  <c r="D7" i="1"/>
  <c r="H7" i="1"/>
  <c r="BG7" i="1"/>
  <c r="AZ7" i="1"/>
  <c r="DQ26" i="1" s="1"/>
  <c r="BD7" i="1"/>
  <c r="S7" i="1"/>
  <c r="AG7" i="1"/>
  <c r="BD12" i="1"/>
  <c r="R12" i="1"/>
  <c r="AP12" i="1"/>
  <c r="AN10" i="1"/>
  <c r="BC10" i="1"/>
  <c r="DP41" i="1" s="1"/>
  <c r="AL10" i="1"/>
  <c r="F10" i="1"/>
  <c r="BA10" i="1"/>
  <c r="DP39" i="1" s="1"/>
  <c r="E10" i="1"/>
  <c r="R10" i="1"/>
  <c r="BM12" i="1"/>
  <c r="DG49" i="1" s="1"/>
  <c r="BM8" i="1"/>
  <c r="DG33" i="1" s="1"/>
  <c r="R8" i="1"/>
  <c r="L8" i="1"/>
  <c r="DN33" i="1" s="1"/>
  <c r="DO33" i="1" s="1"/>
  <c r="P8" i="1"/>
  <c r="BG8" i="1"/>
  <c r="BK8" i="1"/>
  <c r="DG31" i="1" s="1"/>
  <c r="J8" i="1"/>
  <c r="DN31" i="1" s="1"/>
  <c r="DO31" i="1" s="1"/>
  <c r="N8" i="1"/>
  <c r="BE8" i="1"/>
  <c r="I8" i="1"/>
  <c r="BC8" i="1"/>
  <c r="DP33" i="1" s="1"/>
  <c r="AM8" i="1"/>
  <c r="G8" i="1"/>
  <c r="BB8" i="1"/>
  <c r="DP32" i="1" s="1"/>
  <c r="AL8" i="1"/>
  <c r="AZ8" i="1"/>
  <c r="DQ30" i="1" s="1"/>
  <c r="BL8" i="1"/>
  <c r="DG32" i="1" s="1"/>
  <c r="BN8" i="1"/>
  <c r="I10" i="1"/>
  <c r="AL12" i="1"/>
  <c r="O10" i="1"/>
  <c r="BJ10" i="1"/>
  <c r="DG38" i="1" s="1"/>
  <c r="T10" i="1"/>
  <c r="N10" i="1"/>
  <c r="L10" i="1"/>
  <c r="DN41" i="1" s="1"/>
  <c r="DO41" i="1" s="1"/>
  <c r="K10" i="1"/>
  <c r="DN40" i="1" s="1"/>
  <c r="DO40" i="1" s="1"/>
  <c r="F6" i="1"/>
  <c r="BK6" i="1"/>
  <c r="DG23" i="1" s="1"/>
  <c r="BA6" i="1"/>
  <c r="DP23" i="1" s="1"/>
  <c r="D6" i="1"/>
  <c r="AL6" i="1"/>
  <c r="P6" i="1"/>
  <c r="BL6" i="1"/>
  <c r="DG24" i="1" s="1"/>
  <c r="AK6" i="1"/>
  <c r="L6" i="1"/>
  <c r="DN25" i="1" s="1"/>
  <c r="DO25" i="1" s="1"/>
  <c r="AH6" i="1"/>
  <c r="BH6" i="1"/>
  <c r="BN6" i="1"/>
  <c r="BF6" i="1"/>
  <c r="R6" i="1"/>
  <c r="BG10" i="1"/>
  <c r="BM10" i="1"/>
  <c r="DG41" i="1" s="1"/>
  <c r="AJ16" i="1"/>
  <c r="H10" i="1"/>
  <c r="AP10" i="1"/>
  <c r="G10" i="1"/>
  <c r="AH12" i="1"/>
  <c r="BD16" i="1"/>
  <c r="AG12" i="1"/>
  <c r="BB16" i="1"/>
  <c r="DP64" i="1" s="1"/>
  <c r="BJ16" i="1"/>
  <c r="DG62" i="1" s="1"/>
  <c r="AH16" i="1"/>
  <c r="BK12" i="1"/>
  <c r="DG47" i="1" s="1"/>
  <c r="BU16" i="1"/>
  <c r="T16" i="1"/>
  <c r="L12" i="1"/>
  <c r="DN49" i="1" s="1"/>
  <c r="DO49" i="1" s="1"/>
  <c r="BI16" i="1"/>
  <c r="H12" i="1"/>
  <c r="BG12" i="1"/>
  <c r="P16" i="1"/>
  <c r="BL12" i="1"/>
  <c r="DG48" i="1" s="1"/>
  <c r="BF12" i="1"/>
  <c r="AM16" i="1"/>
  <c r="I16" i="1"/>
  <c r="AO12" i="1"/>
  <c r="J12" i="1"/>
  <c r="DN47" i="1" s="1"/>
  <c r="DO47" i="1" s="1"/>
  <c r="BH16" i="1"/>
  <c r="AK12" i="1"/>
  <c r="G12" i="1"/>
  <c r="K16" i="1"/>
  <c r="DN64" i="1" s="1"/>
  <c r="DO64" i="1" s="1"/>
  <c r="G16" i="1"/>
  <c r="P12" i="1"/>
  <c r="BB12" i="1"/>
  <c r="DP48" i="1" s="1"/>
  <c r="AP16" i="1"/>
  <c r="J16" i="1"/>
  <c r="DN63" i="1" s="1"/>
  <c r="DO63" i="1" s="1"/>
  <c r="D12" i="1"/>
  <c r="F12" i="1"/>
  <c r="BA16" i="1"/>
  <c r="DP63" i="1" s="1"/>
  <c r="AZ12" i="1"/>
  <c r="DQ46" i="1" s="1"/>
  <c r="AI12" i="1"/>
  <c r="AN16" i="1"/>
  <c r="E16" i="1"/>
  <c r="S12" i="1"/>
  <c r="AI16" i="1"/>
  <c r="AZ16" i="1"/>
  <c r="DQ62" i="1" s="1"/>
  <c r="N9" i="1"/>
  <c r="BD9" i="1"/>
  <c r="I6" i="1"/>
  <c r="Q14" i="1"/>
  <c r="N14" i="1"/>
  <c r="BN7" i="1"/>
  <c r="BK7" i="1"/>
  <c r="DG27" i="1" s="1"/>
  <c r="BJ9" i="1"/>
  <c r="DG34" i="1" s="1"/>
  <c r="AN9" i="1"/>
  <c r="AO13" i="1"/>
  <c r="AG8" i="1"/>
  <c r="D8" i="1"/>
  <c r="AM10" i="1"/>
  <c r="J10" i="1"/>
  <c r="DN39" i="1" s="1"/>
  <c r="DO39" i="1" s="1"/>
  <c r="N12" i="1"/>
  <c r="BC16" i="1"/>
  <c r="DP65" i="1" s="1"/>
  <c r="R16" i="1"/>
  <c r="BU6" i="1"/>
  <c r="BM6" i="1"/>
  <c r="DG25" i="1" s="1"/>
  <c r="BK14" i="1"/>
  <c r="DG55" i="1" s="1"/>
  <c r="AH14" i="1"/>
  <c r="BM7" i="1"/>
  <c r="DG29" i="1" s="1"/>
  <c r="AN7" i="1"/>
  <c r="BG9" i="1"/>
  <c r="AM13" i="1"/>
  <c r="S13" i="1"/>
  <c r="BU8" i="1"/>
  <c r="O8" i="1"/>
  <c r="AK10" i="1"/>
  <c r="BU12" i="1"/>
  <c r="K12" i="1"/>
  <c r="DN48" i="1" s="1"/>
  <c r="DO48" i="1" s="1"/>
  <c r="Q16" i="1"/>
  <c r="O16" i="1"/>
  <c r="BK16" i="1"/>
  <c r="DG63" i="1" s="1"/>
  <c r="BG6" i="1"/>
  <c r="BD6" i="1"/>
  <c r="AG6" i="1"/>
  <c r="P14" i="1"/>
  <c r="S14" i="1"/>
  <c r="T7" i="1"/>
  <c r="BE7" i="1"/>
  <c r="Q9" i="1"/>
  <c r="AJ9" i="1"/>
  <c r="BD13" i="1"/>
  <c r="AN8" i="1"/>
  <c r="AK8" i="1"/>
  <c r="BE10" i="1"/>
  <c r="P10" i="1"/>
  <c r="T12" i="1"/>
  <c r="AM12" i="1"/>
  <c r="AO16" i="1"/>
  <c r="BU17" i="1"/>
  <c r="AO17" i="1"/>
  <c r="F9" i="1"/>
  <c r="J9" i="1"/>
  <c r="DN35" i="1" s="1"/>
  <c r="DO35" i="1" s="1"/>
  <c r="F13" i="1"/>
  <c r="AK13" i="1"/>
  <c r="Q8" i="1"/>
  <c r="F8" i="1"/>
  <c r="BU10" i="1"/>
  <c r="AH10" i="1"/>
  <c r="BE12" i="1"/>
  <c r="Q12" i="1"/>
  <c r="AL16" i="1"/>
  <c r="BG16" i="1"/>
  <c r="BJ17" i="1"/>
  <c r="DG66" i="1" s="1"/>
  <c r="O17" i="1"/>
  <c r="K6" i="1"/>
  <c r="DN24" i="1" s="1"/>
  <c r="DO24" i="1" s="1"/>
  <c r="H6" i="1"/>
  <c r="M6" i="7" s="1"/>
  <c r="Q6" i="1"/>
  <c r="BI14" i="1"/>
  <c r="F14" i="1"/>
  <c r="AK7" i="1"/>
  <c r="L7" i="1"/>
  <c r="DN29" i="1" s="1"/>
  <c r="DO29" i="1" s="1"/>
  <c r="BC9" i="1"/>
  <c r="DP37" i="1" s="1"/>
  <c r="BE9" i="1"/>
  <c r="AL13" i="1"/>
  <c r="T13" i="1"/>
  <c r="BD8" i="1"/>
  <c r="E8" i="1"/>
  <c r="D10" i="1"/>
  <c r="BN10" i="1"/>
  <c r="I12" i="1"/>
  <c r="BI12" i="1"/>
  <c r="AG16" i="1"/>
  <c r="BF16" i="1"/>
  <c r="BB17" i="1"/>
  <c r="DP68" i="1" s="1"/>
  <c r="AM17" i="1"/>
  <c r="N17" i="1"/>
  <c r="AI17" i="1"/>
  <c r="BC17" i="1"/>
  <c r="DP69" i="1" s="1"/>
  <c r="R17" i="1"/>
  <c r="Q17" i="1"/>
  <c r="BL17" i="1"/>
  <c r="DG68" i="1" s="1"/>
  <c r="P17" i="1"/>
  <c r="BG17" i="1"/>
  <c r="T17" i="1"/>
  <c r="K17" i="1"/>
  <c r="DN68" i="1" s="1"/>
  <c r="DO68" i="1" s="1"/>
  <c r="BK9" i="1"/>
  <c r="DG35" i="1" s="1"/>
  <c r="AZ9" i="1"/>
  <c r="DQ34" i="1" s="1"/>
  <c r="AP13" i="1"/>
  <c r="Q13" i="1"/>
  <c r="AP8" i="1"/>
  <c r="AI8" i="1"/>
  <c r="AZ10" i="1"/>
  <c r="DQ38" i="1" s="1"/>
  <c r="AG10" i="1"/>
  <c r="BA12" i="1"/>
  <c r="DP47" i="1" s="1"/>
  <c r="O12" i="1"/>
  <c r="BL16" i="1"/>
  <c r="DG64" i="1" s="1"/>
  <c r="L16" i="1"/>
  <c r="DN65" i="1" s="1"/>
  <c r="DO65" i="1" s="1"/>
  <c r="S17" i="1"/>
  <c r="BF17" i="1"/>
  <c r="BK17" i="1"/>
  <c r="DG67" i="1" s="1"/>
  <c r="AP17" i="1"/>
  <c r="BI17" i="1"/>
  <c r="J17" i="1"/>
  <c r="O6" i="1"/>
  <c r="AM6" i="1"/>
  <c r="BF14" i="1"/>
  <c r="BL14" i="1"/>
  <c r="DG56" i="1" s="1"/>
  <c r="AL14" i="1"/>
  <c r="F7" i="1"/>
  <c r="N7" i="1"/>
  <c r="S9" i="1"/>
  <c r="L9" i="1"/>
  <c r="DN37" i="1" s="1"/>
  <c r="DO37" i="1" s="1"/>
  <c r="T9" i="1"/>
  <c r="BU13" i="1"/>
  <c r="R13" i="1"/>
  <c r="K8" i="1"/>
  <c r="DN32" i="1" s="1"/>
  <c r="DO32" i="1" s="1"/>
  <c r="AJ8" i="1"/>
  <c r="AJ10" i="1"/>
  <c r="S10" i="1"/>
  <c r="E12" i="1"/>
  <c r="BN12" i="1"/>
  <c r="BC12" i="1"/>
  <c r="DP49" i="1" s="1"/>
  <c r="S16" i="1"/>
  <c r="AK16" i="1"/>
  <c r="D17" i="1"/>
  <c r="AN17" i="1"/>
  <c r="BH17" i="1"/>
  <c r="BD17" i="1"/>
  <c r="AP7" i="1"/>
  <c r="AM9" i="1"/>
  <c r="K9" i="1"/>
  <c r="DN36" i="1" s="1"/>
  <c r="DO36" i="1" s="1"/>
  <c r="D9" i="1"/>
  <c r="J13" i="1"/>
  <c r="DN51" i="1" s="1"/>
  <c r="DO51" i="1" s="1"/>
  <c r="BN13" i="1"/>
  <c r="BH8" i="1"/>
  <c r="BA8" i="1"/>
  <c r="DP31" i="1" s="1"/>
  <c r="AO10" i="1"/>
  <c r="BB10" i="1"/>
  <c r="DP40" i="1" s="1"/>
  <c r="BK10" i="1"/>
  <c r="DG39" i="1" s="1"/>
  <c r="AN12" i="1"/>
  <c r="BJ12" i="1"/>
  <c r="DG46" i="1" s="1"/>
  <c r="BM16" i="1"/>
  <c r="DG65" i="1" s="1"/>
  <c r="N16" i="1"/>
  <c r="BN16" i="1"/>
  <c r="G17" i="1"/>
  <c r="E17" i="1"/>
  <c r="N6" i="1"/>
  <c r="L17" i="1"/>
  <c r="DN69" i="1" s="1"/>
  <c r="DO69" i="1" s="1"/>
  <c r="AZ17" i="1"/>
  <c r="DQ66" i="1" s="1"/>
  <c r="H17" i="1"/>
  <c r="I17" i="1"/>
  <c r="BN17" i="1"/>
  <c r="BA17" i="1"/>
  <c r="DP67" i="1" s="1"/>
  <c r="AL17" i="1"/>
  <c r="AH17" i="1"/>
  <c r="AK17" i="1"/>
  <c r="F17" i="1"/>
  <c r="BM17" i="1"/>
  <c r="DG69" i="1" s="1"/>
  <c r="AJ6" i="1"/>
  <c r="BE6" i="1"/>
  <c r="G14" i="1"/>
  <c r="K14" i="1"/>
  <c r="DN56" i="1" s="1"/>
  <c r="DO56" i="1" s="1"/>
  <c r="AJ7" i="1"/>
  <c r="G9" i="1"/>
  <c r="BH9" i="1"/>
  <c r="BJ13" i="1"/>
  <c r="DG50" i="1" s="1"/>
  <c r="BI8" i="1"/>
  <c r="AO8" i="1"/>
  <c r="BI10" i="1"/>
  <c r="AI10" i="1"/>
  <c r="AJ12" i="1"/>
  <c r="H16" i="1"/>
  <c r="F16" i="1"/>
  <c r="AJ17" i="1"/>
  <c r="AM15" i="1"/>
  <c r="N15" i="1"/>
  <c r="BH15" i="1"/>
  <c r="BL15" i="1"/>
  <c r="DG60" i="1" s="1"/>
  <c r="BU15" i="1"/>
  <c r="BI15" i="1"/>
  <c r="BE15" i="1"/>
  <c r="P15" i="1"/>
  <c r="BG15" i="1"/>
  <c r="BF15" i="1"/>
  <c r="BD15" i="1"/>
  <c r="BB15" i="1"/>
  <c r="DP60" i="1" s="1"/>
  <c r="BM15" i="1"/>
  <c r="DG61" i="1" s="1"/>
  <c r="L15" i="1"/>
  <c r="DN61" i="1" s="1"/>
  <c r="DO61" i="1" s="1"/>
  <c r="F15" i="1"/>
  <c r="AL15" i="1"/>
  <c r="BC15" i="1"/>
  <c r="DP61" i="1" s="1"/>
  <c r="S15" i="1"/>
  <c r="E15" i="1"/>
  <c r="K15" i="1"/>
  <c r="DN60" i="1" s="1"/>
  <c r="DO60" i="1" s="1"/>
  <c r="BK15" i="1"/>
  <c r="DG59" i="1" s="1"/>
  <c r="BA15" i="1"/>
  <c r="DP59" i="1" s="1"/>
  <c r="R15" i="1"/>
  <c r="O15" i="1"/>
  <c r="BN15" i="1"/>
  <c r="BJ15" i="1"/>
  <c r="DG58" i="1" s="1"/>
  <c r="DG75" i="1"/>
  <c r="DG77" i="1"/>
  <c r="DG78" i="1"/>
  <c r="DN81" i="1"/>
  <c r="DO81" i="1" s="1"/>
  <c r="DG81" i="1"/>
  <c r="DG83" i="1"/>
  <c r="DQ78" i="1"/>
  <c r="DN85" i="1"/>
  <c r="DO85" i="1" s="1"/>
  <c r="DN80" i="1"/>
  <c r="DO80" i="1" s="1"/>
  <c r="DQ82" i="1"/>
  <c r="DG80" i="1"/>
  <c r="AI15" i="1"/>
  <c r="AK15" i="1"/>
  <c r="AO15" i="1"/>
  <c r="I15" i="1"/>
  <c r="J15" i="1"/>
  <c r="DN59" i="1" s="1"/>
  <c r="DO59" i="1" s="1"/>
  <c r="AZ15" i="1"/>
  <c r="DQ58" i="1" s="1"/>
  <c r="H15" i="1"/>
  <c r="AP15" i="1"/>
  <c r="AJ15" i="1"/>
  <c r="AN15" i="1"/>
  <c r="T15" i="1"/>
  <c r="D15" i="1"/>
  <c r="AH15" i="1"/>
  <c r="AG15" i="1"/>
  <c r="G15" i="1"/>
  <c r="DF25" i="1"/>
  <c r="DF23" i="1"/>
  <c r="DF28" i="1"/>
  <c r="DF41" i="1"/>
  <c r="DG70" i="1"/>
  <c r="DQ70" i="1"/>
  <c r="DG72" i="1"/>
  <c r="DN71" i="1"/>
  <c r="DG71" i="1"/>
  <c r="DN73" i="1"/>
  <c r="DO73" i="1" s="1"/>
  <c r="DN72" i="1"/>
  <c r="DO72" i="1" s="1"/>
  <c r="DF29" i="1"/>
  <c r="H5" i="1"/>
  <c r="F5" i="1"/>
  <c r="D5" i="1"/>
  <c r="BD11" i="1"/>
  <c r="BU11" i="1"/>
  <c r="AI11" i="1"/>
  <c r="P11" i="1"/>
  <c r="BE11" i="1"/>
  <c r="AO11" i="1"/>
  <c r="I11" i="1"/>
  <c r="AN11" i="1"/>
  <c r="BC11" i="1"/>
  <c r="DP45" i="1" s="1"/>
  <c r="AM11" i="1"/>
  <c r="R11" i="1"/>
  <c r="AZ11" i="1"/>
  <c r="DQ42" i="1" s="1"/>
  <c r="O11" i="1"/>
  <c r="J11" i="1"/>
  <c r="DN43" i="1" s="1"/>
  <c r="DO43" i="1" s="1"/>
  <c r="T11" i="1"/>
  <c r="BN11" i="1"/>
  <c r="BM11" i="1"/>
  <c r="DG45" i="1" s="1"/>
  <c r="BK11" i="1"/>
  <c r="DG43" i="1" s="1"/>
  <c r="AG11" i="1"/>
  <c r="BF11" i="1"/>
  <c r="Q11" i="1"/>
  <c r="AJ11" i="1"/>
  <c r="S11" i="1"/>
  <c r="DF43" i="1"/>
  <c r="DF44" i="1"/>
  <c r="T5" i="1"/>
  <c r="BD5" i="1"/>
  <c r="AN5" i="1"/>
  <c r="BC5" i="1"/>
  <c r="DP21" i="1" s="1"/>
  <c r="AM5" i="1"/>
  <c r="G5" i="1"/>
  <c r="BH5" i="1"/>
  <c r="AL5" i="1"/>
  <c r="AI5" i="1"/>
  <c r="AZ5" i="1"/>
  <c r="DQ18" i="1" s="1"/>
  <c r="DQ20" i="1" s="1"/>
  <c r="BK5" i="1"/>
  <c r="DG19" i="1" s="1"/>
  <c r="AJ5" i="1"/>
  <c r="BJ5" i="1"/>
  <c r="DG18" i="1" s="1"/>
  <c r="BM5" i="1"/>
  <c r="DG21" i="1" s="1"/>
  <c r="BA5" i="1"/>
  <c r="DP19" i="1" s="1"/>
  <c r="BI5" i="1"/>
  <c r="S5" i="1"/>
  <c r="L5" i="1"/>
  <c r="DN21" i="1" s="1"/>
  <c r="DO21" i="1" s="1"/>
  <c r="K5" i="1"/>
  <c r="DN20" i="1" s="1"/>
  <c r="DO20" i="1" s="1"/>
  <c r="BL5" i="1"/>
  <c r="DG20" i="1" s="1"/>
  <c r="J5" i="1"/>
  <c r="DN19" i="1" s="1"/>
  <c r="DO19" i="1" s="1"/>
  <c r="AH5" i="1"/>
  <c r="P5" i="1"/>
  <c r="BB5" i="1"/>
  <c r="DP20" i="1" s="1"/>
  <c r="AK5" i="1"/>
  <c r="Q5" i="1"/>
  <c r="I5" i="1"/>
  <c r="D11" i="1"/>
  <c r="BN5" i="1"/>
  <c r="N5" i="1"/>
  <c r="BF5" i="1"/>
  <c r="R5" i="1"/>
  <c r="AG5" i="1"/>
  <c r="AP5" i="1"/>
  <c r="BU5" i="1"/>
  <c r="BE5" i="1"/>
  <c r="AO5" i="1"/>
  <c r="O5" i="1"/>
  <c r="BJ11" i="1"/>
  <c r="DG42" i="1" s="1"/>
  <c r="G11" i="1"/>
  <c r="N11" i="1"/>
  <c r="H11" i="1"/>
  <c r="BI11" i="1"/>
  <c r="BB11" i="1"/>
  <c r="DP44" i="1" s="1"/>
  <c r="AL11" i="1"/>
  <c r="BH11" i="1"/>
  <c r="F11" i="1"/>
  <c r="L11" i="1"/>
  <c r="DN45" i="1" s="1"/>
  <c r="DO45" i="1" s="1"/>
  <c r="BA11" i="1"/>
  <c r="DP43" i="1" s="1"/>
  <c r="AP11" i="1"/>
  <c r="BG11" i="1"/>
  <c r="AK11" i="1"/>
  <c r="AH11" i="1"/>
  <c r="K11" i="1"/>
  <c r="DN44" i="1" s="1"/>
  <c r="DO44" i="1" s="1"/>
  <c r="E11" i="1"/>
  <c r="DG85" i="1"/>
  <c r="DN83" i="1"/>
  <c r="DG73" i="1"/>
  <c r="DQ53" i="1"/>
  <c r="DQ51" i="1"/>
  <c r="DQ52" i="1"/>
  <c r="DN75" i="1"/>
  <c r="DQ74" i="1"/>
  <c r="DG82" i="1"/>
  <c r="DG84" i="1"/>
  <c r="DN84" i="1"/>
  <c r="DO84" i="1" s="1"/>
  <c r="DG76" i="1"/>
  <c r="DN76" i="1"/>
  <c r="DO76" i="1" s="1"/>
  <c r="DG74" i="1"/>
  <c r="DN77" i="1"/>
  <c r="DO77" i="1" s="1"/>
  <c r="DN79" i="1"/>
  <c r="DG79" i="1"/>
  <c r="L21" i="7" l="1"/>
  <c r="DQ25" i="1"/>
  <c r="DQ24" i="1"/>
  <c r="L29" i="7"/>
  <c r="L19" i="7"/>
  <c r="L22" i="7"/>
  <c r="L30" i="7"/>
  <c r="L27" i="7"/>
  <c r="M19" i="7"/>
  <c r="L26" i="7"/>
  <c r="L20" i="7"/>
  <c r="J18" i="7"/>
  <c r="L28" i="7"/>
  <c r="J19" i="7"/>
  <c r="L24" i="7"/>
  <c r="L18" i="7"/>
  <c r="L25" i="7"/>
  <c r="M26" i="7"/>
  <c r="J27" i="7"/>
  <c r="L23" i="7"/>
  <c r="J21" i="7"/>
  <c r="K26" i="7"/>
  <c r="J26" i="7"/>
  <c r="J24" i="7"/>
  <c r="J23" i="7"/>
  <c r="J25" i="7"/>
  <c r="J28" i="7"/>
  <c r="J22" i="7"/>
  <c r="J29" i="7"/>
  <c r="J20" i="7"/>
  <c r="K19" i="7"/>
  <c r="K27" i="7"/>
  <c r="DQ61" i="1"/>
  <c r="DQ35" i="1"/>
  <c r="DQ40" i="1"/>
  <c r="DQ67" i="1"/>
  <c r="DQ63" i="1"/>
  <c r="DQ43" i="1"/>
  <c r="DQ29" i="1"/>
  <c r="DQ33" i="1"/>
  <c r="DQ56" i="1"/>
  <c r="DQ47" i="1"/>
  <c r="DQ57" i="1"/>
  <c r="DQ55" i="1"/>
  <c r="DQ28" i="1"/>
  <c r="DQ27" i="1"/>
  <c r="DN67" i="1"/>
  <c r="DO67" i="1" s="1"/>
  <c r="DQ31" i="1"/>
  <c r="DQ65" i="1"/>
  <c r="DQ64" i="1"/>
  <c r="DQ32" i="1"/>
  <c r="DQ39" i="1"/>
  <c r="DQ41" i="1"/>
  <c r="DQ49" i="1"/>
  <c r="DQ48" i="1"/>
  <c r="DQ36" i="1"/>
  <c r="DQ37" i="1"/>
  <c r="DQ69" i="1"/>
  <c r="DQ68" i="1"/>
  <c r="DQ59" i="1"/>
  <c r="DQ60" i="1"/>
  <c r="DQ45" i="1"/>
  <c r="DQ44" i="1"/>
  <c r="DF17" i="1"/>
  <c r="DQ19" i="1"/>
  <c r="DQ21" i="1"/>
  <c r="L34" i="7"/>
  <c r="DO79" i="1"/>
  <c r="K33" i="7" s="1"/>
  <c r="DO71" i="1"/>
  <c r="K31" i="7" s="1"/>
  <c r="K18" i="7"/>
  <c r="DO75" i="1"/>
  <c r="K32" i="7" s="1"/>
  <c r="DO83" i="1"/>
  <c r="K34" i="7" s="1"/>
  <c r="J34" i="7"/>
  <c r="DQ85" i="1"/>
  <c r="DQ83" i="1"/>
  <c r="DQ84" i="1"/>
  <c r="DQ80" i="1"/>
  <c r="M33" i="7" s="1"/>
  <c r="DQ79" i="1"/>
  <c r="DQ81" i="1"/>
  <c r="DQ71" i="1"/>
  <c r="DQ72" i="1"/>
  <c r="DQ73" i="1"/>
  <c r="DQ76" i="1"/>
  <c r="DQ77" i="1"/>
  <c r="DQ75" i="1"/>
  <c r="AQ1" i="1"/>
  <c r="M18" i="7" l="1"/>
  <c r="M32" i="7"/>
  <c r="M31" i="7"/>
  <c r="M22" i="7"/>
  <c r="K29" i="7"/>
  <c r="M20" i="7"/>
  <c r="M28" i="7"/>
  <c r="M23" i="7"/>
  <c r="M30" i="7"/>
  <c r="K20" i="7"/>
  <c r="K21" i="7"/>
  <c r="M29" i="7"/>
  <c r="K22" i="7"/>
  <c r="K24" i="7"/>
  <c r="M24" i="7"/>
  <c r="K28" i="7"/>
  <c r="M21" i="7"/>
  <c r="K25" i="7"/>
  <c r="M27" i="7"/>
  <c r="K23" i="7"/>
  <c r="M25" i="7"/>
  <c r="K30" i="7"/>
  <c r="J30" i="7"/>
  <c r="M34" i="7"/>
  <c r="G11" i="7" l="1"/>
  <c r="G12" i="7"/>
  <c r="G10" i="7"/>
  <c r="AM2" i="1" l="1"/>
  <c r="AM3" i="1"/>
  <c r="O3" i="1"/>
  <c r="O2" i="1"/>
  <c r="V277" i="1" s="1"/>
  <c r="X111" i="1" l="1"/>
  <c r="AB111" i="1" s="1"/>
  <c r="AF111" i="1" s="1"/>
  <c r="X367" i="1"/>
  <c r="AB367" i="1" s="1"/>
  <c r="AF367" i="1" s="1"/>
  <c r="W116" i="1"/>
  <c r="AA116" i="1" s="1"/>
  <c r="AE116" i="1" s="1"/>
  <c r="W372" i="1"/>
  <c r="AA372" i="1" s="1"/>
  <c r="AE372" i="1" s="1"/>
  <c r="X272" i="1"/>
  <c r="AB272" i="1" s="1"/>
  <c r="AF272" i="1" s="1"/>
  <c r="X528" i="1"/>
  <c r="AB528" i="1" s="1"/>
  <c r="AF528" i="1" s="1"/>
  <c r="W277" i="1"/>
  <c r="AA277" i="1" s="1"/>
  <c r="AE277" i="1" s="1"/>
  <c r="X194" i="1"/>
  <c r="AB194" i="1" s="1"/>
  <c r="AF194" i="1" s="1"/>
  <c r="X450" i="1"/>
  <c r="AB450" i="1" s="1"/>
  <c r="AF450" i="1" s="1"/>
  <c r="W199" i="1"/>
  <c r="AA199" i="1" s="1"/>
  <c r="AE199" i="1" s="1"/>
  <c r="X116" i="1"/>
  <c r="AB116" i="1" s="1"/>
  <c r="AF116" i="1" s="1"/>
  <c r="X372" i="1"/>
  <c r="AB372" i="1" s="1"/>
  <c r="AF372" i="1" s="1"/>
  <c r="W121" i="1"/>
  <c r="AA121" i="1" s="1"/>
  <c r="AE121" i="1" s="1"/>
  <c r="W377" i="1"/>
  <c r="AA377" i="1" s="1"/>
  <c r="AE377" i="1" s="1"/>
  <c r="V126" i="1"/>
  <c r="Z126" i="1" s="1"/>
  <c r="AD126" i="1" s="1"/>
  <c r="X149" i="1"/>
  <c r="AB149" i="1" s="1"/>
  <c r="AF149" i="1" s="1"/>
  <c r="X405" i="1"/>
  <c r="AB405" i="1" s="1"/>
  <c r="AF405" i="1" s="1"/>
  <c r="W154" i="1"/>
  <c r="AA154" i="1" s="1"/>
  <c r="AE154" i="1" s="1"/>
  <c r="W410" i="1"/>
  <c r="AA410" i="1" s="1"/>
  <c r="AE410" i="1" s="1"/>
  <c r="V159" i="1"/>
  <c r="Z159" i="1" s="1"/>
  <c r="AD159" i="1" s="1"/>
  <c r="X182" i="1"/>
  <c r="AB182" i="1" s="1"/>
  <c r="AF182" i="1" s="1"/>
  <c r="X438" i="1"/>
  <c r="AB438" i="1" s="1"/>
  <c r="AF438" i="1" s="1"/>
  <c r="W187" i="1"/>
  <c r="AA187" i="1" s="1"/>
  <c r="AE187" i="1" s="1"/>
  <c r="W443" i="1"/>
  <c r="AA443" i="1" s="1"/>
  <c r="AE443" i="1" s="1"/>
  <c r="V192" i="1"/>
  <c r="Z192" i="1" s="1"/>
  <c r="AD192" i="1" s="1"/>
  <c r="X215" i="1"/>
  <c r="AB215" i="1" s="1"/>
  <c r="AF215" i="1" s="1"/>
  <c r="X471" i="1"/>
  <c r="AB471" i="1" s="1"/>
  <c r="AF471" i="1" s="1"/>
  <c r="W220" i="1"/>
  <c r="AA220" i="1" s="1"/>
  <c r="AE220" i="1" s="1"/>
  <c r="W476" i="1"/>
  <c r="AA476" i="1" s="1"/>
  <c r="AE476" i="1" s="1"/>
  <c r="V225" i="1"/>
  <c r="Z225" i="1" s="1"/>
  <c r="AD225" i="1" s="1"/>
  <c r="X248" i="1"/>
  <c r="AB248" i="1" s="1"/>
  <c r="AF248" i="1" s="1"/>
  <c r="X504" i="1"/>
  <c r="AB504" i="1" s="1"/>
  <c r="AF504" i="1" s="1"/>
  <c r="W253" i="1"/>
  <c r="AA253" i="1" s="1"/>
  <c r="AE253" i="1" s="1"/>
  <c r="X201" i="1"/>
  <c r="AB201" i="1" s="1"/>
  <c r="AF201" i="1" s="1"/>
  <c r="X457" i="1"/>
  <c r="AB457" i="1" s="1"/>
  <c r="AF457" i="1" s="1"/>
  <c r="W206" i="1"/>
  <c r="AA206" i="1" s="1"/>
  <c r="AE206" i="1" s="1"/>
  <c r="W462" i="1"/>
  <c r="AA462" i="1" s="1"/>
  <c r="AE462" i="1" s="1"/>
  <c r="V211" i="1"/>
  <c r="Z211" i="1" s="1"/>
  <c r="AD211" i="1" s="1"/>
  <c r="X234" i="1"/>
  <c r="AB234" i="1" s="1"/>
  <c r="AF234" i="1" s="1"/>
  <c r="X490" i="1"/>
  <c r="AB490" i="1" s="1"/>
  <c r="AF490" i="1" s="1"/>
  <c r="W239" i="1"/>
  <c r="AA239" i="1" s="1"/>
  <c r="AE239" i="1" s="1"/>
  <c r="W495" i="1"/>
  <c r="AA495" i="1" s="1"/>
  <c r="AE495" i="1" s="1"/>
  <c r="V244" i="1"/>
  <c r="Z244" i="1" s="1"/>
  <c r="AD244" i="1" s="1"/>
  <c r="X252" i="1"/>
  <c r="AB252" i="1" s="1"/>
  <c r="AF252" i="1" s="1"/>
  <c r="X508" i="1"/>
  <c r="AB508" i="1" s="1"/>
  <c r="AF508" i="1" s="1"/>
  <c r="W257" i="1"/>
  <c r="AA257" i="1" s="1"/>
  <c r="AE257" i="1" s="1"/>
  <c r="W513" i="1"/>
  <c r="AA513" i="1" s="1"/>
  <c r="AE513" i="1" s="1"/>
  <c r="V262" i="1"/>
  <c r="Z262" i="1" s="1"/>
  <c r="AD262" i="1" s="1"/>
  <c r="X270" i="1"/>
  <c r="AB270" i="1" s="1"/>
  <c r="AF270" i="1" s="1"/>
  <c r="X526" i="1"/>
  <c r="AB526" i="1" s="1"/>
  <c r="AF526" i="1" s="1"/>
  <c r="W275" i="1"/>
  <c r="AA275" i="1" s="1"/>
  <c r="AE275" i="1" s="1"/>
  <c r="W531" i="1"/>
  <c r="AA531" i="1" s="1"/>
  <c r="AE531" i="1" s="1"/>
  <c r="X315" i="1"/>
  <c r="AB315" i="1" s="1"/>
  <c r="AF315" i="1" s="1"/>
  <c r="V130" i="1"/>
  <c r="Z130" i="1" s="1"/>
  <c r="AD130" i="1" s="1"/>
  <c r="V486" i="1"/>
  <c r="Z486" i="1" s="1"/>
  <c r="AD486" i="1" s="1"/>
  <c r="U235" i="1"/>
  <c r="Y235" i="1" s="1"/>
  <c r="AC235" i="1" s="1"/>
  <c r="U507" i="1"/>
  <c r="Y507" i="1" s="1"/>
  <c r="AC507" i="1" s="1"/>
  <c r="W386" i="1"/>
  <c r="AA386" i="1" s="1"/>
  <c r="AE386" i="1" s="1"/>
  <c r="V391" i="1"/>
  <c r="Z391" i="1" s="1"/>
  <c r="AD391" i="1" s="1"/>
  <c r="W262" i="1"/>
  <c r="AA262" i="1" s="1"/>
  <c r="AE262" i="1" s="1"/>
  <c r="V344" i="1"/>
  <c r="Z344" i="1" s="1"/>
  <c r="AD344" i="1" s="1"/>
  <c r="V600" i="1"/>
  <c r="Z600" i="1" s="1"/>
  <c r="AD600" i="1" s="1"/>
  <c r="U349" i="1"/>
  <c r="Y349" i="1" s="1"/>
  <c r="AC349" i="1" s="1"/>
  <c r="U605" i="1"/>
  <c r="Y605" i="1" s="1"/>
  <c r="AC605" i="1" s="1"/>
  <c r="W516" i="1"/>
  <c r="AA516" i="1" s="1"/>
  <c r="AE516" i="1" s="1"/>
  <c r="V425" i="1"/>
  <c r="Z425" i="1" s="1"/>
  <c r="AD425" i="1" s="1"/>
  <c r="U174" i="1"/>
  <c r="Y174" i="1" s="1"/>
  <c r="AC174" i="1" s="1"/>
  <c r="U430" i="1"/>
  <c r="Y430" i="1" s="1"/>
  <c r="AC430" i="1" s="1"/>
  <c r="X395" i="1"/>
  <c r="AB395" i="1" s="1"/>
  <c r="AF395" i="1" s="1"/>
  <c r="V170" i="1"/>
  <c r="Z170" i="1" s="1"/>
  <c r="AD170" i="1" s="1"/>
  <c r="X205" i="1"/>
  <c r="AB205" i="1" s="1"/>
  <c r="AF205" i="1" s="1"/>
  <c r="W582" i="1"/>
  <c r="AA582" i="1" s="1"/>
  <c r="AE582" i="1" s="1"/>
  <c r="V459" i="1"/>
  <c r="Z459" i="1" s="1"/>
  <c r="AD459" i="1" s="1"/>
  <c r="U208" i="1"/>
  <c r="Y208" i="1" s="1"/>
  <c r="AC208" i="1" s="1"/>
  <c r="U464" i="1"/>
  <c r="Y464" i="1" s="1"/>
  <c r="AC464" i="1" s="1"/>
  <c r="X529" i="1"/>
  <c r="AB529" i="1" s="1"/>
  <c r="AF529" i="1" s="1"/>
  <c r="V235" i="1"/>
  <c r="Z235" i="1" s="1"/>
  <c r="AD235" i="1" s="1"/>
  <c r="V540" i="1"/>
  <c r="Z540" i="1" s="1"/>
  <c r="AD540" i="1" s="1"/>
  <c r="U289" i="1"/>
  <c r="Y289" i="1" s="1"/>
  <c r="AC289" i="1" s="1"/>
  <c r="U545" i="1"/>
  <c r="Y545" i="1" s="1"/>
  <c r="AC545" i="1" s="1"/>
  <c r="X211" i="1"/>
  <c r="AB211" i="1" s="1"/>
  <c r="AF211" i="1" s="1"/>
  <c r="W584" i="1"/>
  <c r="AA584" i="1" s="1"/>
  <c r="AE584" i="1" s="1"/>
  <c r="V461" i="1"/>
  <c r="Z461" i="1" s="1"/>
  <c r="AD461" i="1" s="1"/>
  <c r="X127" i="1"/>
  <c r="AB127" i="1" s="1"/>
  <c r="AF127" i="1" s="1"/>
  <c r="X383" i="1"/>
  <c r="AB383" i="1" s="1"/>
  <c r="AF383" i="1" s="1"/>
  <c r="W132" i="1"/>
  <c r="AA132" i="1" s="1"/>
  <c r="AE132" i="1" s="1"/>
  <c r="W388" i="1"/>
  <c r="AA388" i="1" s="1"/>
  <c r="AE388" i="1" s="1"/>
  <c r="X288" i="1"/>
  <c r="AB288" i="1" s="1"/>
  <c r="AF288" i="1" s="1"/>
  <c r="X544" i="1"/>
  <c r="AB544" i="1" s="1"/>
  <c r="AF544" i="1" s="1"/>
  <c r="W293" i="1"/>
  <c r="AA293" i="1" s="1"/>
  <c r="AE293" i="1" s="1"/>
  <c r="X210" i="1"/>
  <c r="AB210" i="1" s="1"/>
  <c r="AF210" i="1" s="1"/>
  <c r="X466" i="1"/>
  <c r="AB466" i="1" s="1"/>
  <c r="AF466" i="1" s="1"/>
  <c r="W215" i="1"/>
  <c r="AA215" i="1" s="1"/>
  <c r="AE215" i="1" s="1"/>
  <c r="X132" i="1"/>
  <c r="AB132" i="1" s="1"/>
  <c r="AF132" i="1" s="1"/>
  <c r="X388" i="1"/>
  <c r="AB388" i="1" s="1"/>
  <c r="AF388" i="1" s="1"/>
  <c r="W137" i="1"/>
  <c r="AA137" i="1" s="1"/>
  <c r="AE137" i="1" s="1"/>
  <c r="W393" i="1"/>
  <c r="AA393" i="1" s="1"/>
  <c r="AE393" i="1" s="1"/>
  <c r="V142" i="1"/>
  <c r="Z142" i="1" s="1"/>
  <c r="AD142" i="1" s="1"/>
  <c r="X165" i="1"/>
  <c r="AB165" i="1" s="1"/>
  <c r="AF165" i="1" s="1"/>
  <c r="X421" i="1"/>
  <c r="AB421" i="1" s="1"/>
  <c r="AF421" i="1" s="1"/>
  <c r="W170" i="1"/>
  <c r="AA170" i="1" s="1"/>
  <c r="AE170" i="1" s="1"/>
  <c r="W426" i="1"/>
  <c r="AA426" i="1" s="1"/>
  <c r="AE426" i="1" s="1"/>
  <c r="V175" i="1"/>
  <c r="Z175" i="1" s="1"/>
  <c r="AD175" i="1" s="1"/>
  <c r="X198" i="1"/>
  <c r="AB198" i="1" s="1"/>
  <c r="AF198" i="1" s="1"/>
  <c r="X454" i="1"/>
  <c r="AB454" i="1" s="1"/>
  <c r="AF454" i="1" s="1"/>
  <c r="W203" i="1"/>
  <c r="AA203" i="1" s="1"/>
  <c r="AE203" i="1" s="1"/>
  <c r="W459" i="1"/>
  <c r="AA459" i="1" s="1"/>
  <c r="AE459" i="1" s="1"/>
  <c r="V208" i="1"/>
  <c r="Z208" i="1" s="1"/>
  <c r="AD208" i="1" s="1"/>
  <c r="X231" i="1"/>
  <c r="AB231" i="1" s="1"/>
  <c r="AF231" i="1" s="1"/>
  <c r="X487" i="1"/>
  <c r="AB487" i="1" s="1"/>
  <c r="AF487" i="1" s="1"/>
  <c r="W236" i="1"/>
  <c r="AA236" i="1" s="1"/>
  <c r="AE236" i="1" s="1"/>
  <c r="W492" i="1"/>
  <c r="AA492" i="1" s="1"/>
  <c r="AE492" i="1" s="1"/>
  <c r="V241" i="1"/>
  <c r="Z241" i="1" s="1"/>
  <c r="AD241" i="1" s="1"/>
  <c r="X264" i="1"/>
  <c r="AB264" i="1" s="1"/>
  <c r="AF264" i="1" s="1"/>
  <c r="X520" i="1"/>
  <c r="AB520" i="1" s="1"/>
  <c r="AF520" i="1" s="1"/>
  <c r="W269" i="1"/>
  <c r="AA269" i="1" s="1"/>
  <c r="AE269" i="1" s="1"/>
  <c r="X217" i="1"/>
  <c r="AB217" i="1" s="1"/>
  <c r="AF217" i="1" s="1"/>
  <c r="X473" i="1"/>
  <c r="AB473" i="1" s="1"/>
  <c r="AF473" i="1" s="1"/>
  <c r="W222" i="1"/>
  <c r="AA222" i="1" s="1"/>
  <c r="AE222" i="1" s="1"/>
  <c r="W478" i="1"/>
  <c r="AA478" i="1" s="1"/>
  <c r="AE478" i="1" s="1"/>
  <c r="V227" i="1"/>
  <c r="Z227" i="1" s="1"/>
  <c r="AD227" i="1" s="1"/>
  <c r="X250" i="1"/>
  <c r="AB250" i="1" s="1"/>
  <c r="AF250" i="1" s="1"/>
  <c r="X506" i="1"/>
  <c r="AB506" i="1" s="1"/>
  <c r="AF506" i="1" s="1"/>
  <c r="W255" i="1"/>
  <c r="AA255" i="1" s="1"/>
  <c r="AE255" i="1" s="1"/>
  <c r="W511" i="1"/>
  <c r="AA511" i="1" s="1"/>
  <c r="AE511" i="1" s="1"/>
  <c r="V260" i="1"/>
  <c r="Z260" i="1" s="1"/>
  <c r="AD260" i="1" s="1"/>
  <c r="X268" i="1"/>
  <c r="AB268" i="1" s="1"/>
  <c r="AF268" i="1" s="1"/>
  <c r="X524" i="1"/>
  <c r="AB524" i="1" s="1"/>
  <c r="AF524" i="1" s="1"/>
  <c r="W273" i="1"/>
  <c r="AA273" i="1" s="1"/>
  <c r="AE273" i="1" s="1"/>
  <c r="W529" i="1"/>
  <c r="AA529" i="1" s="1"/>
  <c r="AE529" i="1" s="1"/>
  <c r="V278" i="1"/>
  <c r="Z278" i="1" s="1"/>
  <c r="AD278" i="1" s="1"/>
  <c r="X286" i="1"/>
  <c r="AB286" i="1" s="1"/>
  <c r="AF286" i="1" s="1"/>
  <c r="X542" i="1"/>
  <c r="AB542" i="1" s="1"/>
  <c r="AF542" i="1" s="1"/>
  <c r="W291" i="1"/>
  <c r="AA291" i="1" s="1"/>
  <c r="AE291" i="1" s="1"/>
  <c r="W547" i="1"/>
  <c r="AA547" i="1" s="1"/>
  <c r="AE547" i="1" s="1"/>
  <c r="X379" i="1"/>
  <c r="AB379" i="1" s="1"/>
  <c r="AF379" i="1" s="1"/>
  <c r="V162" i="1"/>
  <c r="Z162" i="1" s="1"/>
  <c r="AD162" i="1" s="1"/>
  <c r="V502" i="1"/>
  <c r="Z502" i="1" s="1"/>
  <c r="AD502" i="1" s="1"/>
  <c r="U251" i="1"/>
  <c r="Y251" i="1" s="1"/>
  <c r="AC251" i="1" s="1"/>
  <c r="U523" i="1"/>
  <c r="Y523" i="1" s="1"/>
  <c r="AC523" i="1" s="1"/>
  <c r="W445" i="1"/>
  <c r="AA445" i="1" s="1"/>
  <c r="AE445" i="1" s="1"/>
  <c r="V407" i="1"/>
  <c r="Z407" i="1" s="1"/>
  <c r="AD407" i="1" s="1"/>
  <c r="W326" i="1"/>
  <c r="AA326" i="1" s="1"/>
  <c r="AE326" i="1" s="1"/>
  <c r="V360" i="1"/>
  <c r="Z360" i="1" s="1"/>
  <c r="AD360" i="1" s="1"/>
  <c r="U109" i="1"/>
  <c r="Y109" i="1" s="1"/>
  <c r="AC109" i="1" s="1"/>
  <c r="U365" i="1"/>
  <c r="Y365" i="1" s="1"/>
  <c r="AC365" i="1" s="1"/>
  <c r="X131" i="1"/>
  <c r="AB131" i="1" s="1"/>
  <c r="AF131" i="1" s="1"/>
  <c r="W548" i="1"/>
  <c r="AA548" i="1" s="1"/>
  <c r="AE548" i="1" s="1"/>
  <c r="V441" i="1"/>
  <c r="Z441" i="1" s="1"/>
  <c r="AD441" i="1" s="1"/>
  <c r="U190" i="1"/>
  <c r="Y190" i="1" s="1"/>
  <c r="AC190" i="1" s="1"/>
  <c r="U446" i="1"/>
  <c r="Y446" i="1" s="1"/>
  <c r="AC446" i="1" s="1"/>
  <c r="X459" i="1"/>
  <c r="AB459" i="1" s="1"/>
  <c r="AF459" i="1" s="1"/>
  <c r="V202" i="1"/>
  <c r="Z202" i="1" s="1"/>
  <c r="AD202" i="1" s="1"/>
  <c r="X269" i="1"/>
  <c r="AB269" i="1" s="1"/>
  <c r="AF269" i="1" s="1"/>
  <c r="W614" i="1"/>
  <c r="AA614" i="1" s="1"/>
  <c r="AE614" i="1" s="1"/>
  <c r="V475" i="1"/>
  <c r="Z475" i="1" s="1"/>
  <c r="AD475" i="1" s="1"/>
  <c r="U224" i="1"/>
  <c r="Y224" i="1" s="1"/>
  <c r="AC224" i="1" s="1"/>
  <c r="U480" i="1"/>
  <c r="Y480" i="1" s="1"/>
  <c r="AC480" i="1" s="1"/>
  <c r="X593" i="1"/>
  <c r="AB593" i="1" s="1"/>
  <c r="AF593" i="1" s="1"/>
  <c r="V265" i="1"/>
  <c r="Z265" i="1" s="1"/>
  <c r="AD265" i="1" s="1"/>
  <c r="V556" i="1"/>
  <c r="Z556" i="1" s="1"/>
  <c r="AD556" i="1" s="1"/>
  <c r="U305" i="1"/>
  <c r="Y305" i="1" s="1"/>
  <c r="AC305" i="1" s="1"/>
  <c r="U561" i="1"/>
  <c r="Y561" i="1" s="1"/>
  <c r="AC561" i="1" s="1"/>
  <c r="X275" i="1"/>
  <c r="AB275" i="1" s="1"/>
  <c r="AF275" i="1" s="1"/>
  <c r="V109" i="1"/>
  <c r="Z109" i="1" s="1"/>
  <c r="AD109" i="1" s="1"/>
  <c r="V477" i="1"/>
  <c r="Z477" i="1" s="1"/>
  <c r="AD477" i="1" s="1"/>
  <c r="U226" i="1"/>
  <c r="Y226" i="1" s="1"/>
  <c r="AC226" i="1" s="1"/>
  <c r="X143" i="1"/>
  <c r="AB143" i="1" s="1"/>
  <c r="AF143" i="1" s="1"/>
  <c r="X399" i="1"/>
  <c r="AB399" i="1" s="1"/>
  <c r="AF399" i="1" s="1"/>
  <c r="W148" i="1"/>
  <c r="AA148" i="1" s="1"/>
  <c r="AE148" i="1" s="1"/>
  <c r="W404" i="1"/>
  <c r="AA404" i="1" s="1"/>
  <c r="AE404" i="1" s="1"/>
  <c r="X304" i="1"/>
  <c r="AB304" i="1" s="1"/>
  <c r="AF304" i="1" s="1"/>
  <c r="X560" i="1"/>
  <c r="AB560" i="1" s="1"/>
  <c r="AF560" i="1" s="1"/>
  <c r="W309" i="1"/>
  <c r="AA309" i="1" s="1"/>
  <c r="AE309" i="1" s="1"/>
  <c r="X226" i="1"/>
  <c r="AB226" i="1" s="1"/>
  <c r="AF226" i="1" s="1"/>
  <c r="X482" i="1"/>
  <c r="AB482" i="1" s="1"/>
  <c r="AF482" i="1" s="1"/>
  <c r="W231" i="1"/>
  <c r="AA231" i="1" s="1"/>
  <c r="AE231" i="1" s="1"/>
  <c r="X148" i="1"/>
  <c r="AB148" i="1" s="1"/>
  <c r="AF148" i="1" s="1"/>
  <c r="X404" i="1"/>
  <c r="AB404" i="1" s="1"/>
  <c r="AF404" i="1" s="1"/>
  <c r="W153" i="1"/>
  <c r="AA153" i="1" s="1"/>
  <c r="AE153" i="1" s="1"/>
  <c r="W409" i="1"/>
  <c r="AA409" i="1" s="1"/>
  <c r="AE409" i="1" s="1"/>
  <c r="V158" i="1"/>
  <c r="Z158" i="1" s="1"/>
  <c r="AD158" i="1" s="1"/>
  <c r="X181" i="1"/>
  <c r="AB181" i="1" s="1"/>
  <c r="AF181" i="1" s="1"/>
  <c r="X437" i="1"/>
  <c r="AB437" i="1" s="1"/>
  <c r="AF437" i="1" s="1"/>
  <c r="W186" i="1"/>
  <c r="AA186" i="1" s="1"/>
  <c r="AE186" i="1" s="1"/>
  <c r="W442" i="1"/>
  <c r="AA442" i="1" s="1"/>
  <c r="AE442" i="1" s="1"/>
  <c r="V191" i="1"/>
  <c r="Z191" i="1" s="1"/>
  <c r="AD191" i="1" s="1"/>
  <c r="X214" i="1"/>
  <c r="AB214" i="1" s="1"/>
  <c r="AF214" i="1" s="1"/>
  <c r="X470" i="1"/>
  <c r="AB470" i="1" s="1"/>
  <c r="AF470" i="1" s="1"/>
  <c r="W219" i="1"/>
  <c r="AA219" i="1" s="1"/>
  <c r="AE219" i="1" s="1"/>
  <c r="W475" i="1"/>
  <c r="AA475" i="1" s="1"/>
  <c r="AE475" i="1" s="1"/>
  <c r="V224" i="1"/>
  <c r="Z224" i="1" s="1"/>
  <c r="AD224" i="1" s="1"/>
  <c r="X247" i="1"/>
  <c r="AB247" i="1" s="1"/>
  <c r="AF247" i="1" s="1"/>
  <c r="X503" i="1"/>
  <c r="AB503" i="1" s="1"/>
  <c r="AF503" i="1" s="1"/>
  <c r="W252" i="1"/>
  <c r="AA252" i="1" s="1"/>
  <c r="AE252" i="1" s="1"/>
  <c r="W508" i="1"/>
  <c r="AA508" i="1" s="1"/>
  <c r="AE508" i="1" s="1"/>
  <c r="V257" i="1"/>
  <c r="Z257" i="1" s="1"/>
  <c r="AD257" i="1" s="1"/>
  <c r="X280" i="1"/>
  <c r="AB280" i="1" s="1"/>
  <c r="AF280" i="1" s="1"/>
  <c r="X536" i="1"/>
  <c r="AB536" i="1" s="1"/>
  <c r="AF536" i="1" s="1"/>
  <c r="W285" i="1"/>
  <c r="AA285" i="1" s="1"/>
  <c r="AE285" i="1" s="1"/>
  <c r="X233" i="1"/>
  <c r="AB233" i="1" s="1"/>
  <c r="AF233" i="1" s="1"/>
  <c r="X489" i="1"/>
  <c r="AB489" i="1" s="1"/>
  <c r="AF489" i="1" s="1"/>
  <c r="W238" i="1"/>
  <c r="AA238" i="1" s="1"/>
  <c r="AE238" i="1" s="1"/>
  <c r="W494" i="1"/>
  <c r="AA494" i="1" s="1"/>
  <c r="AE494" i="1" s="1"/>
  <c r="V243" i="1"/>
  <c r="Z243" i="1" s="1"/>
  <c r="AD243" i="1" s="1"/>
  <c r="X266" i="1"/>
  <c r="AB266" i="1" s="1"/>
  <c r="AF266" i="1" s="1"/>
  <c r="X522" i="1"/>
  <c r="AB522" i="1" s="1"/>
  <c r="AF522" i="1" s="1"/>
  <c r="W271" i="1"/>
  <c r="AA271" i="1" s="1"/>
  <c r="AE271" i="1" s="1"/>
  <c r="W527" i="1"/>
  <c r="AA527" i="1" s="1"/>
  <c r="AE527" i="1" s="1"/>
  <c r="V276" i="1"/>
  <c r="Z276" i="1" s="1"/>
  <c r="AD276" i="1" s="1"/>
  <c r="X284" i="1"/>
  <c r="AB284" i="1" s="1"/>
  <c r="AF284" i="1" s="1"/>
  <c r="X540" i="1"/>
  <c r="AB540" i="1" s="1"/>
  <c r="AF540" i="1" s="1"/>
  <c r="W289" i="1"/>
  <c r="AA289" i="1" s="1"/>
  <c r="AE289" i="1" s="1"/>
  <c r="W545" i="1"/>
  <c r="AA545" i="1" s="1"/>
  <c r="AE545" i="1" s="1"/>
  <c r="V294" i="1"/>
  <c r="Z294" i="1" s="1"/>
  <c r="AD294" i="1" s="1"/>
  <c r="X302" i="1"/>
  <c r="AB302" i="1" s="1"/>
  <c r="AF302" i="1" s="1"/>
  <c r="X558" i="1"/>
  <c r="AB558" i="1" s="1"/>
  <c r="AF558" i="1" s="1"/>
  <c r="W307" i="1"/>
  <c r="AA307" i="1" s="1"/>
  <c r="AE307" i="1" s="1"/>
  <c r="W563" i="1"/>
  <c r="AA563" i="1" s="1"/>
  <c r="AE563" i="1" s="1"/>
  <c r="X443" i="1"/>
  <c r="AB443" i="1" s="1"/>
  <c r="AF443" i="1" s="1"/>
  <c r="V194" i="1"/>
  <c r="Z194" i="1" s="1"/>
  <c r="AD194" i="1" s="1"/>
  <c r="V518" i="1"/>
  <c r="Z518" i="1" s="1"/>
  <c r="AD518" i="1" s="1"/>
  <c r="U267" i="1"/>
  <c r="Y267" i="1" s="1"/>
  <c r="AC267" i="1" s="1"/>
  <c r="U539" i="1"/>
  <c r="Y539" i="1" s="1"/>
  <c r="AC539" i="1" s="1"/>
  <c r="W480" i="1"/>
  <c r="AA480" i="1" s="1"/>
  <c r="AE480" i="1" s="1"/>
  <c r="V423" i="1"/>
  <c r="Z423" i="1" s="1"/>
  <c r="AD423" i="1" s="1"/>
  <c r="W390" i="1"/>
  <c r="AA390" i="1" s="1"/>
  <c r="AE390" i="1" s="1"/>
  <c r="V376" i="1"/>
  <c r="Z376" i="1" s="1"/>
  <c r="AD376" i="1" s="1"/>
  <c r="U125" i="1"/>
  <c r="Y125" i="1" s="1"/>
  <c r="AC125" i="1" s="1"/>
  <c r="U381" i="1"/>
  <c r="Y381" i="1" s="1"/>
  <c r="AC381" i="1" s="1"/>
  <c r="X195" i="1"/>
  <c r="AB195" i="1" s="1"/>
  <c r="AF195" i="1" s="1"/>
  <c r="W580" i="1"/>
  <c r="AA580" i="1" s="1"/>
  <c r="AE580" i="1" s="1"/>
  <c r="V457" i="1"/>
  <c r="Z457" i="1" s="1"/>
  <c r="AD457" i="1" s="1"/>
  <c r="U206" i="1"/>
  <c r="Y206" i="1" s="1"/>
  <c r="AC206" i="1" s="1"/>
  <c r="U462" i="1"/>
  <c r="Y462" i="1" s="1"/>
  <c r="AC462" i="1" s="1"/>
  <c r="X523" i="1"/>
  <c r="AB523" i="1" s="1"/>
  <c r="AF523" i="1" s="1"/>
  <c r="V233" i="1"/>
  <c r="Z233" i="1" s="1"/>
  <c r="AD233" i="1" s="1"/>
  <c r="X333" i="1"/>
  <c r="AB333" i="1" s="1"/>
  <c r="AF333" i="1" s="1"/>
  <c r="V139" i="1"/>
  <c r="Z139" i="1" s="1"/>
  <c r="AD139" i="1" s="1"/>
  <c r="V491" i="1"/>
  <c r="Z491" i="1" s="1"/>
  <c r="AD491" i="1" s="1"/>
  <c r="U240" i="1"/>
  <c r="Y240" i="1" s="1"/>
  <c r="AC240" i="1" s="1"/>
  <c r="U496" i="1"/>
  <c r="Y496" i="1" s="1"/>
  <c r="AC496" i="1" s="1"/>
  <c r="W150" i="1"/>
  <c r="AA150" i="1" s="1"/>
  <c r="AE150" i="1" s="1"/>
  <c r="V295" i="1"/>
  <c r="Z295" i="1" s="1"/>
  <c r="AD295" i="1" s="1"/>
  <c r="V572" i="1"/>
  <c r="Z572" i="1" s="1"/>
  <c r="AD572" i="1" s="1"/>
  <c r="U321" i="1"/>
  <c r="Y321" i="1" s="1"/>
  <c r="AC321" i="1" s="1"/>
  <c r="U577" i="1"/>
  <c r="Y577" i="1" s="1"/>
  <c r="AC577" i="1" s="1"/>
  <c r="X339" i="1"/>
  <c r="AB339" i="1" s="1"/>
  <c r="AF339" i="1" s="1"/>
  <c r="V141" i="1"/>
  <c r="Z141" i="1" s="1"/>
  <c r="AD141" i="1" s="1"/>
  <c r="V493" i="1"/>
  <c r="Z493" i="1" s="1"/>
  <c r="AD493" i="1" s="1"/>
  <c r="U242" i="1"/>
  <c r="Y242" i="1" s="1"/>
  <c r="AC242" i="1" s="1"/>
  <c r="U498" i="1"/>
  <c r="Y498" i="1" s="1"/>
  <c r="AC498" i="1" s="1"/>
  <c r="X159" i="1"/>
  <c r="AB159" i="1" s="1"/>
  <c r="AF159" i="1" s="1"/>
  <c r="X415" i="1"/>
  <c r="AB415" i="1" s="1"/>
  <c r="AF415" i="1" s="1"/>
  <c r="W164" i="1"/>
  <c r="AA164" i="1" s="1"/>
  <c r="AE164" i="1" s="1"/>
  <c r="W420" i="1"/>
  <c r="AA420" i="1" s="1"/>
  <c r="AE420" i="1" s="1"/>
  <c r="X320" i="1"/>
  <c r="AB320" i="1" s="1"/>
  <c r="AF320" i="1" s="1"/>
  <c r="X576" i="1"/>
  <c r="AB576" i="1" s="1"/>
  <c r="AF576" i="1" s="1"/>
  <c r="W325" i="1"/>
  <c r="AA325" i="1" s="1"/>
  <c r="AE325" i="1" s="1"/>
  <c r="X242" i="1"/>
  <c r="AB242" i="1" s="1"/>
  <c r="AF242" i="1" s="1"/>
  <c r="X498" i="1"/>
  <c r="AB498" i="1" s="1"/>
  <c r="AF498" i="1" s="1"/>
  <c r="W247" i="1"/>
  <c r="AA247" i="1" s="1"/>
  <c r="AE247" i="1" s="1"/>
  <c r="X164" i="1"/>
  <c r="AB164" i="1" s="1"/>
  <c r="AF164" i="1" s="1"/>
  <c r="X420" i="1"/>
  <c r="AB420" i="1" s="1"/>
  <c r="AF420" i="1" s="1"/>
  <c r="W169" i="1"/>
  <c r="AA169" i="1" s="1"/>
  <c r="AE169" i="1" s="1"/>
  <c r="W425" i="1"/>
  <c r="AA425" i="1" s="1"/>
  <c r="AE425" i="1" s="1"/>
  <c r="V174" i="1"/>
  <c r="Z174" i="1" s="1"/>
  <c r="AD174" i="1" s="1"/>
  <c r="X197" i="1"/>
  <c r="AB197" i="1" s="1"/>
  <c r="AF197" i="1" s="1"/>
  <c r="X453" i="1"/>
  <c r="AB453" i="1" s="1"/>
  <c r="AF453" i="1" s="1"/>
  <c r="W202" i="1"/>
  <c r="AA202" i="1" s="1"/>
  <c r="AE202" i="1" s="1"/>
  <c r="W458" i="1"/>
  <c r="AA458" i="1" s="1"/>
  <c r="AE458" i="1" s="1"/>
  <c r="V207" i="1"/>
  <c r="Z207" i="1" s="1"/>
  <c r="AD207" i="1" s="1"/>
  <c r="X230" i="1"/>
  <c r="AB230" i="1" s="1"/>
  <c r="AF230" i="1" s="1"/>
  <c r="X486" i="1"/>
  <c r="AB486" i="1" s="1"/>
  <c r="AF486" i="1" s="1"/>
  <c r="W235" i="1"/>
  <c r="AA235" i="1" s="1"/>
  <c r="AE235" i="1" s="1"/>
  <c r="W491" i="1"/>
  <c r="AA491" i="1" s="1"/>
  <c r="AE491" i="1" s="1"/>
  <c r="V240" i="1"/>
  <c r="Z240" i="1" s="1"/>
  <c r="AD240" i="1" s="1"/>
  <c r="X263" i="1"/>
  <c r="AB263" i="1" s="1"/>
  <c r="AF263" i="1" s="1"/>
  <c r="X519" i="1"/>
  <c r="AB519" i="1" s="1"/>
  <c r="AF519" i="1" s="1"/>
  <c r="W268" i="1"/>
  <c r="AA268" i="1" s="1"/>
  <c r="AE268" i="1" s="1"/>
  <c r="W524" i="1"/>
  <c r="AA524" i="1" s="1"/>
  <c r="AE524" i="1" s="1"/>
  <c r="V273" i="1"/>
  <c r="Z273" i="1" s="1"/>
  <c r="AD273" i="1" s="1"/>
  <c r="X296" i="1"/>
  <c r="AB296" i="1" s="1"/>
  <c r="AF296" i="1" s="1"/>
  <c r="X552" i="1"/>
  <c r="AB552" i="1" s="1"/>
  <c r="AF552" i="1" s="1"/>
  <c r="W301" i="1"/>
  <c r="AA301" i="1" s="1"/>
  <c r="AE301" i="1" s="1"/>
  <c r="X249" i="1"/>
  <c r="AB249" i="1" s="1"/>
  <c r="AF249" i="1" s="1"/>
  <c r="X505" i="1"/>
  <c r="AB505" i="1" s="1"/>
  <c r="AF505" i="1" s="1"/>
  <c r="W254" i="1"/>
  <c r="AA254" i="1" s="1"/>
  <c r="AE254" i="1" s="1"/>
  <c r="W510" i="1"/>
  <c r="AA510" i="1" s="1"/>
  <c r="AE510" i="1" s="1"/>
  <c r="V259" i="1"/>
  <c r="Z259" i="1" s="1"/>
  <c r="AD259" i="1" s="1"/>
  <c r="X282" i="1"/>
  <c r="AB282" i="1" s="1"/>
  <c r="AF282" i="1" s="1"/>
  <c r="X538" i="1"/>
  <c r="AB538" i="1" s="1"/>
  <c r="AF538" i="1" s="1"/>
  <c r="W287" i="1"/>
  <c r="AA287" i="1" s="1"/>
  <c r="AE287" i="1" s="1"/>
  <c r="W543" i="1"/>
  <c r="AA543" i="1" s="1"/>
  <c r="AE543" i="1" s="1"/>
  <c r="V292" i="1"/>
  <c r="Z292" i="1" s="1"/>
  <c r="AD292" i="1" s="1"/>
  <c r="X300" i="1"/>
  <c r="AB300" i="1" s="1"/>
  <c r="AF300" i="1" s="1"/>
  <c r="X556" i="1"/>
  <c r="AB556" i="1" s="1"/>
  <c r="AF556" i="1" s="1"/>
  <c r="W305" i="1"/>
  <c r="AA305" i="1" s="1"/>
  <c r="AE305" i="1" s="1"/>
  <c r="W561" i="1"/>
  <c r="AA561" i="1" s="1"/>
  <c r="AE561" i="1" s="1"/>
  <c r="V310" i="1"/>
  <c r="Z310" i="1" s="1"/>
  <c r="AD310" i="1" s="1"/>
  <c r="X318" i="1"/>
  <c r="AB318" i="1" s="1"/>
  <c r="AF318" i="1" s="1"/>
  <c r="X574" i="1"/>
  <c r="AB574" i="1" s="1"/>
  <c r="AF574" i="1" s="1"/>
  <c r="W323" i="1"/>
  <c r="AA323" i="1" s="1"/>
  <c r="AE323" i="1" s="1"/>
  <c r="W579" i="1"/>
  <c r="AA579" i="1" s="1"/>
  <c r="AE579" i="1" s="1"/>
  <c r="X507" i="1"/>
  <c r="AB507" i="1" s="1"/>
  <c r="AF507" i="1" s="1"/>
  <c r="V226" i="1"/>
  <c r="Z226" i="1" s="1"/>
  <c r="AD226" i="1" s="1"/>
  <c r="V534" i="1"/>
  <c r="Z534" i="1" s="1"/>
  <c r="AD534" i="1" s="1"/>
  <c r="U283" i="1"/>
  <c r="Y283" i="1" s="1"/>
  <c r="AC283" i="1" s="1"/>
  <c r="U555" i="1"/>
  <c r="Y555" i="1" s="1"/>
  <c r="AC555" i="1" s="1"/>
  <c r="W512" i="1"/>
  <c r="AA512" i="1" s="1"/>
  <c r="AE512" i="1" s="1"/>
  <c r="V439" i="1"/>
  <c r="Z439" i="1" s="1"/>
  <c r="AD439" i="1" s="1"/>
  <c r="W448" i="1"/>
  <c r="AA448" i="1" s="1"/>
  <c r="AE448" i="1" s="1"/>
  <c r="V392" i="1"/>
  <c r="Z392" i="1" s="1"/>
  <c r="AD392" i="1" s="1"/>
  <c r="U141" i="1"/>
  <c r="Y141" i="1" s="1"/>
  <c r="AC141" i="1" s="1"/>
  <c r="U397" i="1"/>
  <c r="Y397" i="1" s="1"/>
  <c r="AC397" i="1" s="1"/>
  <c r="X259" i="1"/>
  <c r="AB259" i="1" s="1"/>
  <c r="AF259" i="1" s="1"/>
  <c r="W612" i="1"/>
  <c r="AA612" i="1" s="1"/>
  <c r="AE612" i="1" s="1"/>
  <c r="V473" i="1"/>
  <c r="Z473" i="1" s="1"/>
  <c r="AD473" i="1" s="1"/>
  <c r="U222" i="1"/>
  <c r="Y222" i="1" s="1"/>
  <c r="AC222" i="1" s="1"/>
  <c r="U478" i="1"/>
  <c r="Y478" i="1" s="1"/>
  <c r="AC478" i="1" s="1"/>
  <c r="X587" i="1"/>
  <c r="AB587" i="1" s="1"/>
  <c r="AF587" i="1" s="1"/>
  <c r="V263" i="1"/>
  <c r="Z263" i="1" s="1"/>
  <c r="AD263" i="1" s="1"/>
  <c r="X397" i="1"/>
  <c r="AB397" i="1" s="1"/>
  <c r="AF397" i="1" s="1"/>
  <c r="V171" i="1"/>
  <c r="Z171" i="1" s="1"/>
  <c r="AD171" i="1" s="1"/>
  <c r="V507" i="1"/>
  <c r="Z507" i="1" s="1"/>
  <c r="AD507" i="1" s="1"/>
  <c r="U256" i="1"/>
  <c r="Y256" i="1" s="1"/>
  <c r="AC256" i="1" s="1"/>
  <c r="U512" i="1"/>
  <c r="Y512" i="1" s="1"/>
  <c r="AC512" i="1" s="1"/>
  <c r="W214" i="1"/>
  <c r="AA214" i="1" s="1"/>
  <c r="AE214" i="1" s="1"/>
  <c r="V322" i="1"/>
  <c r="Z322" i="1" s="1"/>
  <c r="AD322" i="1" s="1"/>
  <c r="V588" i="1"/>
  <c r="Z588" i="1" s="1"/>
  <c r="AD588" i="1" s="1"/>
  <c r="U337" i="1"/>
  <c r="Y337" i="1" s="1"/>
  <c r="AC337" i="1" s="1"/>
  <c r="U593" i="1"/>
  <c r="Y593" i="1" s="1"/>
  <c r="AC593" i="1" s="1"/>
  <c r="X403" i="1"/>
  <c r="AB403" i="1" s="1"/>
  <c r="AF403" i="1" s="1"/>
  <c r="V173" i="1"/>
  <c r="Z173" i="1" s="1"/>
  <c r="AD173" i="1" s="1"/>
  <c r="V509" i="1"/>
  <c r="Z509" i="1" s="1"/>
  <c r="AD509" i="1" s="1"/>
  <c r="U258" i="1"/>
  <c r="Y258" i="1" s="1"/>
  <c r="AC258" i="1" s="1"/>
  <c r="U514" i="1"/>
  <c r="Y514" i="1" s="1"/>
  <c r="AC514" i="1" s="1"/>
  <c r="X175" i="1"/>
  <c r="AB175" i="1" s="1"/>
  <c r="AF175" i="1" s="1"/>
  <c r="X431" i="1"/>
  <c r="AB431" i="1" s="1"/>
  <c r="AF431" i="1" s="1"/>
  <c r="W180" i="1"/>
  <c r="AA180" i="1" s="1"/>
  <c r="AE180" i="1" s="1"/>
  <c r="W436" i="1"/>
  <c r="AA436" i="1" s="1"/>
  <c r="AE436" i="1" s="1"/>
  <c r="X336" i="1"/>
  <c r="AB336" i="1" s="1"/>
  <c r="AF336" i="1" s="1"/>
  <c r="X592" i="1"/>
  <c r="AB592" i="1" s="1"/>
  <c r="AF592" i="1" s="1"/>
  <c r="W341" i="1"/>
  <c r="AA341" i="1" s="1"/>
  <c r="AE341" i="1" s="1"/>
  <c r="X258" i="1"/>
  <c r="AB258" i="1" s="1"/>
  <c r="AF258" i="1" s="1"/>
  <c r="X514" i="1"/>
  <c r="AB514" i="1" s="1"/>
  <c r="AF514" i="1" s="1"/>
  <c r="W263" i="1"/>
  <c r="AA263" i="1" s="1"/>
  <c r="AE263" i="1" s="1"/>
  <c r="X180" i="1"/>
  <c r="AB180" i="1" s="1"/>
  <c r="AF180" i="1" s="1"/>
  <c r="X436" i="1"/>
  <c r="AB436" i="1" s="1"/>
  <c r="AF436" i="1" s="1"/>
  <c r="W185" i="1"/>
  <c r="AA185" i="1" s="1"/>
  <c r="AE185" i="1" s="1"/>
  <c r="W441" i="1"/>
  <c r="AA441" i="1" s="1"/>
  <c r="AE441" i="1" s="1"/>
  <c r="V190" i="1"/>
  <c r="Z190" i="1" s="1"/>
  <c r="AD190" i="1" s="1"/>
  <c r="X213" i="1"/>
  <c r="AB213" i="1" s="1"/>
  <c r="AF213" i="1" s="1"/>
  <c r="X469" i="1"/>
  <c r="AB469" i="1" s="1"/>
  <c r="AF469" i="1" s="1"/>
  <c r="W218" i="1"/>
  <c r="AA218" i="1" s="1"/>
  <c r="AE218" i="1" s="1"/>
  <c r="W474" i="1"/>
  <c r="AA474" i="1" s="1"/>
  <c r="AE474" i="1" s="1"/>
  <c r="V223" i="1"/>
  <c r="Z223" i="1" s="1"/>
  <c r="AD223" i="1" s="1"/>
  <c r="X246" i="1"/>
  <c r="AB246" i="1" s="1"/>
  <c r="AF246" i="1" s="1"/>
  <c r="X502" i="1"/>
  <c r="AB502" i="1" s="1"/>
  <c r="AF502" i="1" s="1"/>
  <c r="W251" i="1"/>
  <c r="AA251" i="1" s="1"/>
  <c r="AE251" i="1" s="1"/>
  <c r="W507" i="1"/>
  <c r="AA507" i="1" s="1"/>
  <c r="AE507" i="1" s="1"/>
  <c r="V256" i="1"/>
  <c r="Z256" i="1" s="1"/>
  <c r="AD256" i="1" s="1"/>
  <c r="X279" i="1"/>
  <c r="AB279" i="1" s="1"/>
  <c r="AF279" i="1" s="1"/>
  <c r="X535" i="1"/>
  <c r="AB535" i="1" s="1"/>
  <c r="AF535" i="1" s="1"/>
  <c r="W284" i="1"/>
  <c r="AA284" i="1" s="1"/>
  <c r="AE284" i="1" s="1"/>
  <c r="W540" i="1"/>
  <c r="AA540" i="1" s="1"/>
  <c r="AE540" i="1" s="1"/>
  <c r="V289" i="1"/>
  <c r="Z289" i="1" s="1"/>
  <c r="AD289" i="1" s="1"/>
  <c r="X312" i="1"/>
  <c r="AB312" i="1" s="1"/>
  <c r="AF312" i="1" s="1"/>
  <c r="X568" i="1"/>
  <c r="AB568" i="1" s="1"/>
  <c r="AF568" i="1" s="1"/>
  <c r="W317" i="1"/>
  <c r="AA317" i="1" s="1"/>
  <c r="AE317" i="1" s="1"/>
  <c r="X265" i="1"/>
  <c r="AB265" i="1" s="1"/>
  <c r="AF265" i="1" s="1"/>
  <c r="X521" i="1"/>
  <c r="AB521" i="1" s="1"/>
  <c r="AF521" i="1" s="1"/>
  <c r="W270" i="1"/>
  <c r="AA270" i="1" s="1"/>
  <c r="AE270" i="1" s="1"/>
  <c r="W526" i="1"/>
  <c r="AA526" i="1" s="1"/>
  <c r="AE526" i="1" s="1"/>
  <c r="V275" i="1"/>
  <c r="Z275" i="1" s="1"/>
  <c r="AD275" i="1" s="1"/>
  <c r="X298" i="1"/>
  <c r="AB298" i="1" s="1"/>
  <c r="AF298" i="1" s="1"/>
  <c r="X554" i="1"/>
  <c r="AB554" i="1" s="1"/>
  <c r="AF554" i="1" s="1"/>
  <c r="W303" i="1"/>
  <c r="AA303" i="1" s="1"/>
  <c r="AE303" i="1" s="1"/>
  <c r="W559" i="1"/>
  <c r="AA559" i="1" s="1"/>
  <c r="AE559" i="1" s="1"/>
  <c r="V308" i="1"/>
  <c r="Z308" i="1" s="1"/>
  <c r="AD308" i="1" s="1"/>
  <c r="X316" i="1"/>
  <c r="AB316" i="1" s="1"/>
  <c r="AF316" i="1" s="1"/>
  <c r="X572" i="1"/>
  <c r="AB572" i="1" s="1"/>
  <c r="AF572" i="1" s="1"/>
  <c r="W321" i="1"/>
  <c r="AA321" i="1" s="1"/>
  <c r="AE321" i="1" s="1"/>
  <c r="W577" i="1"/>
  <c r="AA577" i="1" s="1"/>
  <c r="AE577" i="1" s="1"/>
  <c r="V326" i="1"/>
  <c r="Z326" i="1" s="1"/>
  <c r="AD326" i="1" s="1"/>
  <c r="X334" i="1"/>
  <c r="AB334" i="1" s="1"/>
  <c r="AF334" i="1" s="1"/>
  <c r="X590" i="1"/>
  <c r="AB590" i="1" s="1"/>
  <c r="AF590" i="1" s="1"/>
  <c r="W339" i="1"/>
  <c r="AA339" i="1" s="1"/>
  <c r="AE339" i="1" s="1"/>
  <c r="W595" i="1"/>
  <c r="AA595" i="1" s="1"/>
  <c r="AE595" i="1" s="1"/>
  <c r="X571" i="1"/>
  <c r="AB571" i="1" s="1"/>
  <c r="AF571" i="1" s="1"/>
  <c r="V252" i="1"/>
  <c r="Z252" i="1" s="1"/>
  <c r="AD252" i="1" s="1"/>
  <c r="V550" i="1"/>
  <c r="Z550" i="1" s="1"/>
  <c r="AD550" i="1" s="1"/>
  <c r="U299" i="1"/>
  <c r="Y299" i="1" s="1"/>
  <c r="AC299" i="1" s="1"/>
  <c r="U571" i="1"/>
  <c r="Y571" i="1" s="1"/>
  <c r="AC571" i="1" s="1"/>
  <c r="W544" i="1"/>
  <c r="AA544" i="1" s="1"/>
  <c r="AE544" i="1" s="1"/>
  <c r="V471" i="1"/>
  <c r="Z471" i="1" s="1"/>
  <c r="AD471" i="1" s="1"/>
  <c r="W482" i="1"/>
  <c r="AA482" i="1" s="1"/>
  <c r="AE482" i="1" s="1"/>
  <c r="V408" i="1"/>
  <c r="Z408" i="1" s="1"/>
  <c r="AD408" i="1" s="1"/>
  <c r="U157" i="1"/>
  <c r="Y157" i="1" s="1"/>
  <c r="AC157" i="1" s="1"/>
  <c r="U413" i="1"/>
  <c r="Y413" i="1" s="1"/>
  <c r="AC413" i="1" s="1"/>
  <c r="X323" i="1"/>
  <c r="AB323" i="1" s="1"/>
  <c r="AF323" i="1" s="1"/>
  <c r="V137" i="1"/>
  <c r="Z137" i="1" s="1"/>
  <c r="AD137" i="1" s="1"/>
  <c r="V489" i="1"/>
  <c r="Z489" i="1" s="1"/>
  <c r="AD489" i="1" s="1"/>
  <c r="U238" i="1"/>
  <c r="Y238" i="1" s="1"/>
  <c r="AC238" i="1" s="1"/>
  <c r="U494" i="1"/>
  <c r="Y494" i="1" s="1"/>
  <c r="AC494" i="1" s="1"/>
  <c r="W144" i="1"/>
  <c r="AA144" i="1" s="1"/>
  <c r="AE144" i="1" s="1"/>
  <c r="V290" i="1"/>
  <c r="Z290" i="1" s="1"/>
  <c r="AD290" i="1" s="1"/>
  <c r="X461" i="1"/>
  <c r="AB461" i="1" s="1"/>
  <c r="AF461" i="1" s="1"/>
  <c r="X191" i="1"/>
  <c r="AB191" i="1" s="1"/>
  <c r="AF191" i="1" s="1"/>
  <c r="X447" i="1"/>
  <c r="AB447" i="1" s="1"/>
  <c r="AF447" i="1" s="1"/>
  <c r="W196" i="1"/>
  <c r="AA196" i="1" s="1"/>
  <c r="AE196" i="1" s="1"/>
  <c r="W452" i="1"/>
  <c r="AA452" i="1" s="1"/>
  <c r="AE452" i="1" s="1"/>
  <c r="X352" i="1"/>
  <c r="AB352" i="1" s="1"/>
  <c r="AF352" i="1" s="1"/>
  <c r="X608" i="1"/>
  <c r="AB608" i="1" s="1"/>
  <c r="AF608" i="1" s="1"/>
  <c r="W357" i="1"/>
  <c r="AA357" i="1" s="1"/>
  <c r="AE357" i="1" s="1"/>
  <c r="X274" i="1"/>
  <c r="AB274" i="1" s="1"/>
  <c r="AF274" i="1" s="1"/>
  <c r="X530" i="1"/>
  <c r="AB530" i="1" s="1"/>
  <c r="AF530" i="1" s="1"/>
  <c r="W279" i="1"/>
  <c r="AA279" i="1" s="1"/>
  <c r="AE279" i="1" s="1"/>
  <c r="X196" i="1"/>
  <c r="AB196" i="1" s="1"/>
  <c r="AF196" i="1" s="1"/>
  <c r="X452" i="1"/>
  <c r="AB452" i="1" s="1"/>
  <c r="AF452" i="1" s="1"/>
  <c r="W201" i="1"/>
  <c r="AA201" i="1" s="1"/>
  <c r="AE201" i="1" s="1"/>
  <c r="W457" i="1"/>
  <c r="AA457" i="1" s="1"/>
  <c r="AE457" i="1" s="1"/>
  <c r="V206" i="1"/>
  <c r="Z206" i="1" s="1"/>
  <c r="AD206" i="1" s="1"/>
  <c r="X229" i="1"/>
  <c r="AB229" i="1" s="1"/>
  <c r="AF229" i="1" s="1"/>
  <c r="X485" i="1"/>
  <c r="AB485" i="1" s="1"/>
  <c r="AF485" i="1" s="1"/>
  <c r="W234" i="1"/>
  <c r="AA234" i="1" s="1"/>
  <c r="AE234" i="1" s="1"/>
  <c r="W490" i="1"/>
  <c r="AA490" i="1" s="1"/>
  <c r="AE490" i="1" s="1"/>
  <c r="V239" i="1"/>
  <c r="Z239" i="1" s="1"/>
  <c r="AD239" i="1" s="1"/>
  <c r="X262" i="1"/>
  <c r="AB262" i="1" s="1"/>
  <c r="AF262" i="1" s="1"/>
  <c r="X518" i="1"/>
  <c r="AB518" i="1" s="1"/>
  <c r="AF518" i="1" s="1"/>
  <c r="W267" i="1"/>
  <c r="AA267" i="1" s="1"/>
  <c r="AE267" i="1" s="1"/>
  <c r="W523" i="1"/>
  <c r="AA523" i="1" s="1"/>
  <c r="AE523" i="1" s="1"/>
  <c r="V272" i="1"/>
  <c r="Z272" i="1" s="1"/>
  <c r="AD272" i="1" s="1"/>
  <c r="X295" i="1"/>
  <c r="AB295" i="1" s="1"/>
  <c r="AF295" i="1" s="1"/>
  <c r="X551" i="1"/>
  <c r="AB551" i="1" s="1"/>
  <c r="AF551" i="1" s="1"/>
  <c r="W300" i="1"/>
  <c r="AA300" i="1" s="1"/>
  <c r="AE300" i="1" s="1"/>
  <c r="W556" i="1"/>
  <c r="AA556" i="1" s="1"/>
  <c r="AE556" i="1" s="1"/>
  <c r="V305" i="1"/>
  <c r="Z305" i="1" s="1"/>
  <c r="AD305" i="1" s="1"/>
  <c r="X328" i="1"/>
  <c r="AB328" i="1" s="1"/>
  <c r="AF328" i="1" s="1"/>
  <c r="X584" i="1"/>
  <c r="AB584" i="1" s="1"/>
  <c r="AF584" i="1" s="1"/>
  <c r="W333" i="1"/>
  <c r="AA333" i="1" s="1"/>
  <c r="AE333" i="1" s="1"/>
  <c r="X281" i="1"/>
  <c r="AB281" i="1" s="1"/>
  <c r="AF281" i="1" s="1"/>
  <c r="X537" i="1"/>
  <c r="AB537" i="1" s="1"/>
  <c r="AF537" i="1" s="1"/>
  <c r="W286" i="1"/>
  <c r="AA286" i="1" s="1"/>
  <c r="AE286" i="1" s="1"/>
  <c r="W542" i="1"/>
  <c r="AA542" i="1" s="1"/>
  <c r="AE542" i="1" s="1"/>
  <c r="V291" i="1"/>
  <c r="Z291" i="1" s="1"/>
  <c r="AD291" i="1" s="1"/>
  <c r="X314" i="1"/>
  <c r="AB314" i="1" s="1"/>
  <c r="AF314" i="1" s="1"/>
  <c r="X570" i="1"/>
  <c r="AB570" i="1" s="1"/>
  <c r="AF570" i="1" s="1"/>
  <c r="W319" i="1"/>
  <c r="AA319" i="1" s="1"/>
  <c r="AE319" i="1" s="1"/>
  <c r="W575" i="1"/>
  <c r="AA575" i="1" s="1"/>
  <c r="AE575" i="1" s="1"/>
  <c r="V324" i="1"/>
  <c r="Z324" i="1" s="1"/>
  <c r="AD324" i="1" s="1"/>
  <c r="X332" i="1"/>
  <c r="AB332" i="1" s="1"/>
  <c r="AF332" i="1" s="1"/>
  <c r="X588" i="1"/>
  <c r="AB588" i="1" s="1"/>
  <c r="AF588" i="1" s="1"/>
  <c r="W337" i="1"/>
  <c r="AA337" i="1" s="1"/>
  <c r="AE337" i="1" s="1"/>
  <c r="W593" i="1"/>
  <c r="AA593" i="1" s="1"/>
  <c r="AE593" i="1" s="1"/>
  <c r="V342" i="1"/>
  <c r="Z342" i="1" s="1"/>
  <c r="AD342" i="1" s="1"/>
  <c r="X350" i="1"/>
  <c r="AB350" i="1" s="1"/>
  <c r="AF350" i="1" s="1"/>
  <c r="X606" i="1"/>
  <c r="AB606" i="1" s="1"/>
  <c r="AF606" i="1" s="1"/>
  <c r="W355" i="1"/>
  <c r="AA355" i="1" s="1"/>
  <c r="AE355" i="1" s="1"/>
  <c r="W611" i="1"/>
  <c r="AA611" i="1" s="1"/>
  <c r="AE611" i="1" s="1"/>
  <c r="W128" i="1"/>
  <c r="AA128" i="1" s="1"/>
  <c r="AE128" i="1" s="1"/>
  <c r="V282" i="1"/>
  <c r="Z282" i="1" s="1"/>
  <c r="AD282" i="1" s="1"/>
  <c r="V566" i="1"/>
  <c r="Z566" i="1" s="1"/>
  <c r="AD566" i="1" s="1"/>
  <c r="U315" i="1"/>
  <c r="Y315" i="1" s="1"/>
  <c r="AC315" i="1" s="1"/>
  <c r="X125" i="1"/>
  <c r="AB125" i="1" s="1"/>
  <c r="AF125" i="1" s="1"/>
  <c r="W576" i="1"/>
  <c r="AA576" i="1" s="1"/>
  <c r="AE576" i="1" s="1"/>
  <c r="V487" i="1"/>
  <c r="Z487" i="1" s="1"/>
  <c r="AD487" i="1" s="1"/>
  <c r="W514" i="1"/>
  <c r="AA514" i="1" s="1"/>
  <c r="AE514" i="1" s="1"/>
  <c r="V424" i="1"/>
  <c r="Z424" i="1" s="1"/>
  <c r="AD424" i="1" s="1"/>
  <c r="U173" i="1"/>
  <c r="Y173" i="1" s="1"/>
  <c r="AC173" i="1" s="1"/>
  <c r="U429" i="1"/>
  <c r="Y429" i="1" s="1"/>
  <c r="AC429" i="1" s="1"/>
  <c r="X387" i="1"/>
  <c r="AB387" i="1" s="1"/>
  <c r="AF387" i="1" s="1"/>
  <c r="V169" i="1"/>
  <c r="Z169" i="1" s="1"/>
  <c r="AD169" i="1" s="1"/>
  <c r="V505" i="1"/>
  <c r="Z505" i="1" s="1"/>
  <c r="AD505" i="1" s="1"/>
  <c r="U254" i="1"/>
  <c r="Y254" i="1" s="1"/>
  <c r="AC254" i="1" s="1"/>
  <c r="U510" i="1"/>
  <c r="Y510" i="1" s="1"/>
  <c r="AC510" i="1" s="1"/>
  <c r="W208" i="1"/>
  <c r="AA208" i="1" s="1"/>
  <c r="AE208" i="1" s="1"/>
  <c r="V316" i="1"/>
  <c r="Z316" i="1" s="1"/>
  <c r="AD316" i="1" s="1"/>
  <c r="X207" i="1"/>
  <c r="AB207" i="1" s="1"/>
  <c r="AF207" i="1" s="1"/>
  <c r="X463" i="1"/>
  <c r="AB463" i="1" s="1"/>
  <c r="AF463" i="1" s="1"/>
  <c r="W212" i="1"/>
  <c r="AA212" i="1" s="1"/>
  <c r="AE212" i="1" s="1"/>
  <c r="X112" i="1"/>
  <c r="AB112" i="1" s="1"/>
  <c r="AF112" i="1" s="1"/>
  <c r="X368" i="1"/>
  <c r="AB368" i="1" s="1"/>
  <c r="AF368" i="1" s="1"/>
  <c r="W117" i="1"/>
  <c r="AA117" i="1" s="1"/>
  <c r="AE117" i="1" s="1"/>
  <c r="W373" i="1"/>
  <c r="AA373" i="1" s="1"/>
  <c r="AE373" i="1" s="1"/>
  <c r="X290" i="1"/>
  <c r="AB290" i="1" s="1"/>
  <c r="AF290" i="1" s="1"/>
  <c r="X546" i="1"/>
  <c r="AB546" i="1" s="1"/>
  <c r="AF546" i="1" s="1"/>
  <c r="W295" i="1"/>
  <c r="AA295" i="1" s="1"/>
  <c r="AE295" i="1" s="1"/>
  <c r="X212" i="1"/>
  <c r="AB212" i="1" s="1"/>
  <c r="AF212" i="1" s="1"/>
  <c r="X468" i="1"/>
  <c r="AB468" i="1" s="1"/>
  <c r="AF468" i="1" s="1"/>
  <c r="W217" i="1"/>
  <c r="AA217" i="1" s="1"/>
  <c r="AE217" i="1" s="1"/>
  <c r="W473" i="1"/>
  <c r="AA473" i="1" s="1"/>
  <c r="AE473" i="1" s="1"/>
  <c r="V222" i="1"/>
  <c r="Z222" i="1" s="1"/>
  <c r="AD222" i="1" s="1"/>
  <c r="X245" i="1"/>
  <c r="AB245" i="1" s="1"/>
  <c r="AF245" i="1" s="1"/>
  <c r="X501" i="1"/>
  <c r="AB501" i="1" s="1"/>
  <c r="AF501" i="1" s="1"/>
  <c r="W250" i="1"/>
  <c r="AA250" i="1" s="1"/>
  <c r="AE250" i="1" s="1"/>
  <c r="W506" i="1"/>
  <c r="AA506" i="1" s="1"/>
  <c r="AE506" i="1" s="1"/>
  <c r="V255" i="1"/>
  <c r="Z255" i="1" s="1"/>
  <c r="AD255" i="1" s="1"/>
  <c r="X278" i="1"/>
  <c r="AB278" i="1" s="1"/>
  <c r="AF278" i="1" s="1"/>
  <c r="X534" i="1"/>
  <c r="AB534" i="1" s="1"/>
  <c r="AF534" i="1" s="1"/>
  <c r="W283" i="1"/>
  <c r="AA283" i="1" s="1"/>
  <c r="AE283" i="1" s="1"/>
  <c r="W539" i="1"/>
  <c r="AA539" i="1" s="1"/>
  <c r="AE539" i="1" s="1"/>
  <c r="V288" i="1"/>
  <c r="Z288" i="1" s="1"/>
  <c r="AD288" i="1" s="1"/>
  <c r="X311" i="1"/>
  <c r="AB311" i="1" s="1"/>
  <c r="AF311" i="1" s="1"/>
  <c r="X567" i="1"/>
  <c r="AB567" i="1" s="1"/>
  <c r="AF567" i="1" s="1"/>
  <c r="W316" i="1"/>
  <c r="AA316" i="1" s="1"/>
  <c r="AE316" i="1" s="1"/>
  <c r="W572" i="1"/>
  <c r="AA572" i="1" s="1"/>
  <c r="AE572" i="1" s="1"/>
  <c r="V321" i="1"/>
  <c r="Z321" i="1" s="1"/>
  <c r="AD321" i="1" s="1"/>
  <c r="X344" i="1"/>
  <c r="AB344" i="1" s="1"/>
  <c r="AF344" i="1" s="1"/>
  <c r="X600" i="1"/>
  <c r="AB600" i="1" s="1"/>
  <c r="AF600" i="1" s="1"/>
  <c r="W349" i="1"/>
  <c r="AA349" i="1" s="1"/>
  <c r="AE349" i="1" s="1"/>
  <c r="X297" i="1"/>
  <c r="AB297" i="1" s="1"/>
  <c r="AF297" i="1" s="1"/>
  <c r="X553" i="1"/>
  <c r="AB553" i="1" s="1"/>
  <c r="AF553" i="1" s="1"/>
  <c r="W302" i="1"/>
  <c r="AA302" i="1" s="1"/>
  <c r="AE302" i="1" s="1"/>
  <c r="W558" i="1"/>
  <c r="AA558" i="1" s="1"/>
  <c r="AE558" i="1" s="1"/>
  <c r="V307" i="1"/>
  <c r="Z307" i="1" s="1"/>
  <c r="AD307" i="1" s="1"/>
  <c r="X330" i="1"/>
  <c r="AB330" i="1" s="1"/>
  <c r="AF330" i="1" s="1"/>
  <c r="X586" i="1"/>
  <c r="AB586" i="1" s="1"/>
  <c r="AF586" i="1" s="1"/>
  <c r="W335" i="1"/>
  <c r="AA335" i="1" s="1"/>
  <c r="AE335" i="1" s="1"/>
  <c r="W591" i="1"/>
  <c r="AA591" i="1" s="1"/>
  <c r="AE591" i="1" s="1"/>
  <c r="V340" i="1"/>
  <c r="Z340" i="1" s="1"/>
  <c r="AD340" i="1" s="1"/>
  <c r="X348" i="1"/>
  <c r="AB348" i="1" s="1"/>
  <c r="AF348" i="1" s="1"/>
  <c r="X604" i="1"/>
  <c r="AB604" i="1" s="1"/>
  <c r="AF604" i="1" s="1"/>
  <c r="W353" i="1"/>
  <c r="AA353" i="1" s="1"/>
  <c r="AE353" i="1" s="1"/>
  <c r="W609" i="1"/>
  <c r="AA609" i="1" s="1"/>
  <c r="AE609" i="1" s="1"/>
  <c r="X110" i="1"/>
  <c r="AB110" i="1" s="1"/>
  <c r="AF110" i="1" s="1"/>
  <c r="X366" i="1"/>
  <c r="AB366" i="1" s="1"/>
  <c r="AF366" i="1" s="1"/>
  <c r="W115" i="1"/>
  <c r="AA115" i="1" s="1"/>
  <c r="AE115" i="1" s="1"/>
  <c r="W371" i="1"/>
  <c r="AA371" i="1" s="1"/>
  <c r="AE371" i="1" s="1"/>
  <c r="V120" i="1"/>
  <c r="Z120" i="1" s="1"/>
  <c r="AD120" i="1" s="1"/>
  <c r="W192" i="1"/>
  <c r="AA192" i="1" s="1"/>
  <c r="AE192" i="1" s="1"/>
  <c r="V312" i="1"/>
  <c r="Z312" i="1" s="1"/>
  <c r="AD312" i="1" s="1"/>
  <c r="V582" i="1"/>
  <c r="Z582" i="1" s="1"/>
  <c r="AD582" i="1" s="1"/>
  <c r="U331" i="1"/>
  <c r="Y331" i="1" s="1"/>
  <c r="AC331" i="1" s="1"/>
  <c r="X189" i="1"/>
  <c r="AB189" i="1" s="1"/>
  <c r="AF189" i="1" s="1"/>
  <c r="W608" i="1"/>
  <c r="AA608" i="1" s="1"/>
  <c r="AE608" i="1" s="1"/>
  <c r="X129" i="1"/>
  <c r="AB129" i="1" s="1"/>
  <c r="AF129" i="1" s="1"/>
  <c r="W546" i="1"/>
  <c r="AA546" i="1" s="1"/>
  <c r="AE546" i="1" s="1"/>
  <c r="V440" i="1"/>
  <c r="Z440" i="1" s="1"/>
  <c r="AD440" i="1" s="1"/>
  <c r="U189" i="1"/>
  <c r="Y189" i="1" s="1"/>
  <c r="AC189" i="1" s="1"/>
  <c r="U445" i="1"/>
  <c r="Y445" i="1" s="1"/>
  <c r="AC445" i="1" s="1"/>
  <c r="X451" i="1"/>
  <c r="AB451" i="1" s="1"/>
  <c r="AF451" i="1" s="1"/>
  <c r="V201" i="1"/>
  <c r="Z201" i="1" s="1"/>
  <c r="AD201" i="1" s="1"/>
  <c r="V521" i="1"/>
  <c r="Z521" i="1" s="1"/>
  <c r="AD521" i="1" s="1"/>
  <c r="U270" i="1"/>
  <c r="Y270" i="1" s="1"/>
  <c r="AC270" i="1" s="1"/>
  <c r="U526" i="1"/>
  <c r="Y526" i="1" s="1"/>
  <c r="AC526" i="1" s="1"/>
  <c r="W272" i="1"/>
  <c r="AA272" i="1" s="1"/>
  <c r="AE272" i="1" s="1"/>
  <c r="V346" i="1"/>
  <c r="Z346" i="1" s="1"/>
  <c r="AD346" i="1" s="1"/>
  <c r="X589" i="1"/>
  <c r="AB589" i="1" s="1"/>
  <c r="AF589" i="1" s="1"/>
  <c r="V264" i="1"/>
  <c r="Z264" i="1" s="1"/>
  <c r="AD264" i="1" s="1"/>
  <c r="V555" i="1"/>
  <c r="Z555" i="1" s="1"/>
  <c r="AD555" i="1" s="1"/>
  <c r="U304" i="1"/>
  <c r="Y304" i="1" s="1"/>
  <c r="AC304" i="1" s="1"/>
  <c r="X223" i="1"/>
  <c r="AB223" i="1" s="1"/>
  <c r="AF223" i="1" s="1"/>
  <c r="X479" i="1"/>
  <c r="AB479" i="1" s="1"/>
  <c r="AF479" i="1" s="1"/>
  <c r="W228" i="1"/>
  <c r="AA228" i="1" s="1"/>
  <c r="AE228" i="1" s="1"/>
  <c r="X128" i="1"/>
  <c r="AB128" i="1" s="1"/>
  <c r="AF128" i="1" s="1"/>
  <c r="X384" i="1"/>
  <c r="AB384" i="1" s="1"/>
  <c r="AF384" i="1" s="1"/>
  <c r="W133" i="1"/>
  <c r="AA133" i="1" s="1"/>
  <c r="AE133" i="1" s="1"/>
  <c r="W389" i="1"/>
  <c r="AA389" i="1" s="1"/>
  <c r="AE389" i="1" s="1"/>
  <c r="X306" i="1"/>
  <c r="AB306" i="1" s="1"/>
  <c r="AF306" i="1" s="1"/>
  <c r="X562" i="1"/>
  <c r="AB562" i="1" s="1"/>
  <c r="AF562" i="1" s="1"/>
  <c r="W311" i="1"/>
  <c r="AA311" i="1" s="1"/>
  <c r="AE311" i="1" s="1"/>
  <c r="X228" i="1"/>
  <c r="AB228" i="1" s="1"/>
  <c r="AF228" i="1" s="1"/>
  <c r="X484" i="1"/>
  <c r="AB484" i="1" s="1"/>
  <c r="AF484" i="1" s="1"/>
  <c r="W233" i="1"/>
  <c r="AA233" i="1" s="1"/>
  <c r="AE233" i="1" s="1"/>
  <c r="W489" i="1"/>
  <c r="AA489" i="1" s="1"/>
  <c r="AE489" i="1" s="1"/>
  <c r="V238" i="1"/>
  <c r="Z238" i="1" s="1"/>
  <c r="AD238" i="1" s="1"/>
  <c r="X261" i="1"/>
  <c r="AB261" i="1" s="1"/>
  <c r="AF261" i="1" s="1"/>
  <c r="X517" i="1"/>
  <c r="AB517" i="1" s="1"/>
  <c r="AF517" i="1" s="1"/>
  <c r="W266" i="1"/>
  <c r="AA266" i="1" s="1"/>
  <c r="AE266" i="1" s="1"/>
  <c r="W522" i="1"/>
  <c r="AA522" i="1" s="1"/>
  <c r="AE522" i="1" s="1"/>
  <c r="V271" i="1"/>
  <c r="Z271" i="1" s="1"/>
  <c r="AD271" i="1" s="1"/>
  <c r="X294" i="1"/>
  <c r="AB294" i="1" s="1"/>
  <c r="AF294" i="1" s="1"/>
  <c r="X550" i="1"/>
  <c r="AB550" i="1" s="1"/>
  <c r="AF550" i="1" s="1"/>
  <c r="W299" i="1"/>
  <c r="AA299" i="1" s="1"/>
  <c r="AE299" i="1" s="1"/>
  <c r="W555" i="1"/>
  <c r="AA555" i="1" s="1"/>
  <c r="AE555" i="1" s="1"/>
  <c r="V304" i="1"/>
  <c r="Z304" i="1" s="1"/>
  <c r="AD304" i="1" s="1"/>
  <c r="X327" i="1"/>
  <c r="AB327" i="1" s="1"/>
  <c r="AF327" i="1" s="1"/>
  <c r="X583" i="1"/>
  <c r="AB583" i="1" s="1"/>
  <c r="AF583" i="1" s="1"/>
  <c r="W332" i="1"/>
  <c r="AA332" i="1" s="1"/>
  <c r="AE332" i="1" s="1"/>
  <c r="W588" i="1"/>
  <c r="AA588" i="1" s="1"/>
  <c r="AE588" i="1" s="1"/>
  <c r="V337" i="1"/>
  <c r="Z337" i="1" s="1"/>
  <c r="AD337" i="1" s="1"/>
  <c r="X360" i="1"/>
  <c r="AB360" i="1" s="1"/>
  <c r="AF360" i="1" s="1"/>
  <c r="W109" i="1"/>
  <c r="AA109" i="1" s="1"/>
  <c r="AE109" i="1" s="1"/>
  <c r="W365" i="1"/>
  <c r="AA365" i="1" s="1"/>
  <c r="AE365" i="1" s="1"/>
  <c r="X313" i="1"/>
  <c r="AB313" i="1" s="1"/>
  <c r="AF313" i="1" s="1"/>
  <c r="X569" i="1"/>
  <c r="AB569" i="1" s="1"/>
  <c r="AF569" i="1" s="1"/>
  <c r="W318" i="1"/>
  <c r="AA318" i="1" s="1"/>
  <c r="AE318" i="1" s="1"/>
  <c r="W574" i="1"/>
  <c r="AA574" i="1" s="1"/>
  <c r="AE574" i="1" s="1"/>
  <c r="V323" i="1"/>
  <c r="Z323" i="1" s="1"/>
  <c r="AD323" i="1" s="1"/>
  <c r="X346" i="1"/>
  <c r="AB346" i="1" s="1"/>
  <c r="AF346" i="1" s="1"/>
  <c r="X602" i="1"/>
  <c r="AB602" i="1" s="1"/>
  <c r="AF602" i="1" s="1"/>
  <c r="W351" i="1"/>
  <c r="AA351" i="1" s="1"/>
  <c r="AE351" i="1" s="1"/>
  <c r="W607" i="1"/>
  <c r="AA607" i="1" s="1"/>
  <c r="AE607" i="1" s="1"/>
  <c r="X108" i="1"/>
  <c r="AB108" i="1" s="1"/>
  <c r="AF108" i="1" s="1"/>
  <c r="X364" i="1"/>
  <c r="AB364" i="1" s="1"/>
  <c r="AF364" i="1" s="1"/>
  <c r="W113" i="1"/>
  <c r="AA113" i="1" s="1"/>
  <c r="AE113" i="1" s="1"/>
  <c r="W369" i="1"/>
  <c r="AA369" i="1" s="1"/>
  <c r="AE369" i="1" s="1"/>
  <c r="V118" i="1"/>
  <c r="Z118" i="1" s="1"/>
  <c r="AD118" i="1" s="1"/>
  <c r="X126" i="1"/>
  <c r="AB126" i="1" s="1"/>
  <c r="AF126" i="1" s="1"/>
  <c r="X382" i="1"/>
  <c r="AB382" i="1" s="1"/>
  <c r="AF382" i="1" s="1"/>
  <c r="W131" i="1"/>
  <c r="AA131" i="1" s="1"/>
  <c r="AE131" i="1" s="1"/>
  <c r="W387" i="1"/>
  <c r="AA387" i="1" s="1"/>
  <c r="AE387" i="1" s="1"/>
  <c r="V136" i="1"/>
  <c r="Z136" i="1" s="1"/>
  <c r="AD136" i="1" s="1"/>
  <c r="W256" i="1"/>
  <c r="AA256" i="1" s="1"/>
  <c r="AE256" i="1" s="1"/>
  <c r="V341" i="1"/>
  <c r="Z341" i="1" s="1"/>
  <c r="AD341" i="1" s="1"/>
  <c r="V598" i="1"/>
  <c r="Z598" i="1" s="1"/>
  <c r="AD598" i="1" s="1"/>
  <c r="U347" i="1"/>
  <c r="Y347" i="1" s="1"/>
  <c r="AC347" i="1" s="1"/>
  <c r="X253" i="1"/>
  <c r="AB253" i="1" s="1"/>
  <c r="AF253" i="1" s="1"/>
  <c r="V133" i="1"/>
  <c r="Z133" i="1" s="1"/>
  <c r="AD133" i="1" s="1"/>
  <c r="X193" i="1"/>
  <c r="AB193" i="1" s="1"/>
  <c r="AF193" i="1" s="1"/>
  <c r="W578" i="1"/>
  <c r="AA578" i="1" s="1"/>
  <c r="AE578" i="1" s="1"/>
  <c r="V456" i="1"/>
  <c r="Z456" i="1" s="1"/>
  <c r="AD456" i="1" s="1"/>
  <c r="U205" i="1"/>
  <c r="Y205" i="1" s="1"/>
  <c r="AC205" i="1" s="1"/>
  <c r="U461" i="1"/>
  <c r="Y461" i="1" s="1"/>
  <c r="AC461" i="1" s="1"/>
  <c r="X515" i="1"/>
  <c r="AB515" i="1" s="1"/>
  <c r="AF515" i="1" s="1"/>
  <c r="V232" i="1"/>
  <c r="Z232" i="1" s="1"/>
  <c r="AD232" i="1" s="1"/>
  <c r="V537" i="1"/>
  <c r="Z537" i="1" s="1"/>
  <c r="AD537" i="1" s="1"/>
  <c r="X239" i="1"/>
  <c r="AB239" i="1" s="1"/>
  <c r="AF239" i="1" s="1"/>
  <c r="X495" i="1"/>
  <c r="AB495" i="1" s="1"/>
  <c r="AF495" i="1" s="1"/>
  <c r="W244" i="1"/>
  <c r="AA244" i="1" s="1"/>
  <c r="AE244" i="1" s="1"/>
  <c r="X144" i="1"/>
  <c r="AB144" i="1" s="1"/>
  <c r="AF144" i="1" s="1"/>
  <c r="X400" i="1"/>
  <c r="AB400" i="1" s="1"/>
  <c r="AF400" i="1" s="1"/>
  <c r="W149" i="1"/>
  <c r="AA149" i="1" s="1"/>
  <c r="AE149" i="1" s="1"/>
  <c r="W405" i="1"/>
  <c r="AA405" i="1" s="1"/>
  <c r="AE405" i="1" s="1"/>
  <c r="X322" i="1"/>
  <c r="AB322" i="1" s="1"/>
  <c r="AF322" i="1" s="1"/>
  <c r="X578" i="1"/>
  <c r="AB578" i="1" s="1"/>
  <c r="AF578" i="1" s="1"/>
  <c r="W327" i="1"/>
  <c r="AA327" i="1" s="1"/>
  <c r="AE327" i="1" s="1"/>
  <c r="X244" i="1"/>
  <c r="AB244" i="1" s="1"/>
  <c r="AF244" i="1" s="1"/>
  <c r="X500" i="1"/>
  <c r="AB500" i="1" s="1"/>
  <c r="AF500" i="1" s="1"/>
  <c r="W249" i="1"/>
  <c r="AA249" i="1" s="1"/>
  <c r="AE249" i="1" s="1"/>
  <c r="W505" i="1"/>
  <c r="AA505" i="1" s="1"/>
  <c r="AE505" i="1" s="1"/>
  <c r="V254" i="1"/>
  <c r="Z254" i="1" s="1"/>
  <c r="AD254" i="1" s="1"/>
  <c r="X277" i="1"/>
  <c r="AB277" i="1" s="1"/>
  <c r="AF277" i="1" s="1"/>
  <c r="X533" i="1"/>
  <c r="AB533" i="1" s="1"/>
  <c r="AF533" i="1" s="1"/>
  <c r="W282" i="1"/>
  <c r="AA282" i="1" s="1"/>
  <c r="AE282" i="1" s="1"/>
  <c r="W538" i="1"/>
  <c r="AA538" i="1" s="1"/>
  <c r="AE538" i="1" s="1"/>
  <c r="V287" i="1"/>
  <c r="Z287" i="1" s="1"/>
  <c r="AD287" i="1" s="1"/>
  <c r="X310" i="1"/>
  <c r="AB310" i="1" s="1"/>
  <c r="AF310" i="1" s="1"/>
  <c r="X566" i="1"/>
  <c r="AB566" i="1" s="1"/>
  <c r="AF566" i="1" s="1"/>
  <c r="W315" i="1"/>
  <c r="AA315" i="1" s="1"/>
  <c r="AE315" i="1" s="1"/>
  <c r="W571" i="1"/>
  <c r="AA571" i="1" s="1"/>
  <c r="AE571" i="1" s="1"/>
  <c r="V320" i="1"/>
  <c r="Z320" i="1" s="1"/>
  <c r="AD320" i="1" s="1"/>
  <c r="X343" i="1"/>
  <c r="AB343" i="1" s="1"/>
  <c r="AF343" i="1" s="1"/>
  <c r="X599" i="1"/>
  <c r="AB599" i="1" s="1"/>
  <c r="AF599" i="1" s="1"/>
  <c r="W348" i="1"/>
  <c r="AA348" i="1" s="1"/>
  <c r="AE348" i="1" s="1"/>
  <c r="W604" i="1"/>
  <c r="AA604" i="1" s="1"/>
  <c r="AE604" i="1" s="1"/>
  <c r="X120" i="1"/>
  <c r="AB120" i="1" s="1"/>
  <c r="AF120" i="1" s="1"/>
  <c r="X376" i="1"/>
  <c r="AB376" i="1" s="1"/>
  <c r="AF376" i="1" s="1"/>
  <c r="W125" i="1"/>
  <c r="AA125" i="1" s="1"/>
  <c r="AE125" i="1" s="1"/>
  <c r="W381" i="1"/>
  <c r="AA381" i="1" s="1"/>
  <c r="AE381" i="1" s="1"/>
  <c r="X329" i="1"/>
  <c r="AB329" i="1" s="1"/>
  <c r="AF329" i="1" s="1"/>
  <c r="X585" i="1"/>
  <c r="AB585" i="1" s="1"/>
  <c r="AF585" i="1" s="1"/>
  <c r="W334" i="1"/>
  <c r="AA334" i="1" s="1"/>
  <c r="AE334" i="1" s="1"/>
  <c r="W590" i="1"/>
  <c r="AA590" i="1" s="1"/>
  <c r="AE590" i="1" s="1"/>
  <c r="V339" i="1"/>
  <c r="Z339" i="1" s="1"/>
  <c r="AD339" i="1" s="1"/>
  <c r="X362" i="1"/>
  <c r="AB362" i="1" s="1"/>
  <c r="AF362" i="1" s="1"/>
  <c r="W111" i="1"/>
  <c r="AA111" i="1" s="1"/>
  <c r="AE111" i="1" s="1"/>
  <c r="W367" i="1"/>
  <c r="AA367" i="1" s="1"/>
  <c r="AE367" i="1" s="1"/>
  <c r="V116" i="1"/>
  <c r="Z116" i="1" s="1"/>
  <c r="AD116" i="1" s="1"/>
  <c r="X124" i="1"/>
  <c r="AB124" i="1" s="1"/>
  <c r="AF124" i="1" s="1"/>
  <c r="X380" i="1"/>
  <c r="AB380" i="1" s="1"/>
  <c r="AF380" i="1" s="1"/>
  <c r="W129" i="1"/>
  <c r="AA129" i="1" s="1"/>
  <c r="AE129" i="1" s="1"/>
  <c r="W385" i="1"/>
  <c r="AA385" i="1" s="1"/>
  <c r="AE385" i="1" s="1"/>
  <c r="V134" i="1"/>
  <c r="Z134" i="1" s="1"/>
  <c r="AD134" i="1" s="1"/>
  <c r="X142" i="1"/>
  <c r="AB142" i="1" s="1"/>
  <c r="AF142" i="1" s="1"/>
  <c r="X398" i="1"/>
  <c r="AB398" i="1" s="1"/>
  <c r="AF398" i="1" s="1"/>
  <c r="W147" i="1"/>
  <c r="AA147" i="1" s="1"/>
  <c r="AE147" i="1" s="1"/>
  <c r="W403" i="1"/>
  <c r="AA403" i="1" s="1"/>
  <c r="AE403" i="1" s="1"/>
  <c r="V152" i="1"/>
  <c r="Z152" i="1" s="1"/>
  <c r="AD152" i="1" s="1"/>
  <c r="X255" i="1"/>
  <c r="AB255" i="1" s="1"/>
  <c r="AF255" i="1" s="1"/>
  <c r="X511" i="1"/>
  <c r="AB511" i="1" s="1"/>
  <c r="AF511" i="1" s="1"/>
  <c r="W260" i="1"/>
  <c r="AA260" i="1" s="1"/>
  <c r="AE260" i="1" s="1"/>
  <c r="X160" i="1"/>
  <c r="AB160" i="1" s="1"/>
  <c r="AF160" i="1" s="1"/>
  <c r="X416" i="1"/>
  <c r="AB416" i="1" s="1"/>
  <c r="AF416" i="1" s="1"/>
  <c r="W165" i="1"/>
  <c r="AA165" i="1" s="1"/>
  <c r="AE165" i="1" s="1"/>
  <c r="W421" i="1"/>
  <c r="AA421" i="1" s="1"/>
  <c r="AE421" i="1" s="1"/>
  <c r="X338" i="1"/>
  <c r="AB338" i="1" s="1"/>
  <c r="AF338" i="1" s="1"/>
  <c r="X594" i="1"/>
  <c r="AB594" i="1" s="1"/>
  <c r="AF594" i="1" s="1"/>
  <c r="W343" i="1"/>
  <c r="AA343" i="1" s="1"/>
  <c r="AE343" i="1" s="1"/>
  <c r="X260" i="1"/>
  <c r="AB260" i="1" s="1"/>
  <c r="AF260" i="1" s="1"/>
  <c r="X516" i="1"/>
  <c r="AB516" i="1" s="1"/>
  <c r="AF516" i="1" s="1"/>
  <c r="W265" i="1"/>
  <c r="AA265" i="1" s="1"/>
  <c r="AE265" i="1" s="1"/>
  <c r="W521" i="1"/>
  <c r="AA521" i="1" s="1"/>
  <c r="AE521" i="1" s="1"/>
  <c r="V270" i="1"/>
  <c r="Z270" i="1" s="1"/>
  <c r="AD270" i="1" s="1"/>
  <c r="X293" i="1"/>
  <c r="AB293" i="1" s="1"/>
  <c r="AF293" i="1" s="1"/>
  <c r="X549" i="1"/>
  <c r="AB549" i="1" s="1"/>
  <c r="AF549" i="1" s="1"/>
  <c r="W298" i="1"/>
  <c r="AA298" i="1" s="1"/>
  <c r="AE298" i="1" s="1"/>
  <c r="W554" i="1"/>
  <c r="AA554" i="1" s="1"/>
  <c r="AE554" i="1" s="1"/>
  <c r="V303" i="1"/>
  <c r="Z303" i="1" s="1"/>
  <c r="AD303" i="1" s="1"/>
  <c r="X326" i="1"/>
  <c r="AB326" i="1" s="1"/>
  <c r="AF326" i="1" s="1"/>
  <c r="X582" i="1"/>
  <c r="AB582" i="1" s="1"/>
  <c r="AF582" i="1" s="1"/>
  <c r="W331" i="1"/>
  <c r="AA331" i="1" s="1"/>
  <c r="AE331" i="1" s="1"/>
  <c r="W587" i="1"/>
  <c r="AA587" i="1" s="1"/>
  <c r="AE587" i="1" s="1"/>
  <c r="V336" i="1"/>
  <c r="Z336" i="1" s="1"/>
  <c r="AD336" i="1" s="1"/>
  <c r="X359" i="1"/>
  <c r="AB359" i="1" s="1"/>
  <c r="AF359" i="1" s="1"/>
  <c r="W108" i="1"/>
  <c r="AA108" i="1" s="1"/>
  <c r="AE108" i="1" s="1"/>
  <c r="W364" i="1"/>
  <c r="AA364" i="1" s="1"/>
  <c r="AE364" i="1" s="1"/>
  <c r="V113" i="1"/>
  <c r="Z113" i="1" s="1"/>
  <c r="AD113" i="1" s="1"/>
  <c r="X136" i="1"/>
  <c r="AB136" i="1" s="1"/>
  <c r="AF136" i="1" s="1"/>
  <c r="X392" i="1"/>
  <c r="AB392" i="1" s="1"/>
  <c r="AF392" i="1" s="1"/>
  <c r="W141" i="1"/>
  <c r="AA141" i="1" s="1"/>
  <c r="AE141" i="1" s="1"/>
  <c r="W397" i="1"/>
  <c r="AA397" i="1" s="1"/>
  <c r="AE397" i="1" s="1"/>
  <c r="X345" i="1"/>
  <c r="AB345" i="1" s="1"/>
  <c r="AF345" i="1" s="1"/>
  <c r="X601" i="1"/>
  <c r="AB601" i="1" s="1"/>
  <c r="AF601" i="1" s="1"/>
  <c r="W350" i="1"/>
  <c r="AA350" i="1" s="1"/>
  <c r="AE350" i="1" s="1"/>
  <c r="W606" i="1"/>
  <c r="AA606" i="1" s="1"/>
  <c r="AE606" i="1" s="1"/>
  <c r="X122" i="1"/>
  <c r="AB122" i="1" s="1"/>
  <c r="AF122" i="1" s="1"/>
  <c r="X378" i="1"/>
  <c r="AB378" i="1" s="1"/>
  <c r="AF378" i="1" s="1"/>
  <c r="W127" i="1"/>
  <c r="AA127" i="1" s="1"/>
  <c r="AE127" i="1" s="1"/>
  <c r="W383" i="1"/>
  <c r="AA383" i="1" s="1"/>
  <c r="AE383" i="1" s="1"/>
  <c r="V132" i="1"/>
  <c r="Z132" i="1" s="1"/>
  <c r="AD132" i="1" s="1"/>
  <c r="X140" i="1"/>
  <c r="AB140" i="1" s="1"/>
  <c r="AF140" i="1" s="1"/>
  <c r="X396" i="1"/>
  <c r="AB396" i="1" s="1"/>
  <c r="AF396" i="1" s="1"/>
  <c r="W145" i="1"/>
  <c r="AA145" i="1" s="1"/>
  <c r="AE145" i="1" s="1"/>
  <c r="W401" i="1"/>
  <c r="AA401" i="1" s="1"/>
  <c r="AE401" i="1" s="1"/>
  <c r="V150" i="1"/>
  <c r="Z150" i="1" s="1"/>
  <c r="AD150" i="1" s="1"/>
  <c r="X158" i="1"/>
  <c r="AB158" i="1" s="1"/>
  <c r="AF158" i="1" s="1"/>
  <c r="X414" i="1"/>
  <c r="AB414" i="1" s="1"/>
  <c r="AF414" i="1" s="1"/>
  <c r="W163" i="1"/>
  <c r="AA163" i="1" s="1"/>
  <c r="AE163" i="1" s="1"/>
  <c r="W419" i="1"/>
  <c r="AA419" i="1" s="1"/>
  <c r="AE419" i="1" s="1"/>
  <c r="V168" i="1"/>
  <c r="Z168" i="1" s="1"/>
  <c r="AD168" i="1" s="1"/>
  <c r="W384" i="1"/>
  <c r="AA384" i="1" s="1"/>
  <c r="AE384" i="1" s="1"/>
  <c r="V374" i="1"/>
  <c r="Z374" i="1" s="1"/>
  <c r="AD374" i="1" s="1"/>
  <c r="U123" i="1"/>
  <c r="Y123" i="1" s="1"/>
  <c r="AC123" i="1" s="1"/>
  <c r="U395" i="1"/>
  <c r="Y395" i="1" s="1"/>
  <c r="AC395" i="1" s="1"/>
  <c r="X445" i="1"/>
  <c r="AB445" i="1" s="1"/>
  <c r="AF445" i="1" s="1"/>
  <c r="V197" i="1"/>
  <c r="Z197" i="1" s="1"/>
  <c r="AD197" i="1" s="1"/>
  <c r="X321" i="1"/>
  <c r="AB321" i="1" s="1"/>
  <c r="AF321" i="1" s="1"/>
  <c r="V135" i="1"/>
  <c r="Z135" i="1" s="1"/>
  <c r="AD135" i="1" s="1"/>
  <c r="V488" i="1"/>
  <c r="Z488" i="1" s="1"/>
  <c r="AD488" i="1" s="1"/>
  <c r="U237" i="1"/>
  <c r="Y237" i="1" s="1"/>
  <c r="AC237" i="1" s="1"/>
  <c r="U493" i="1"/>
  <c r="Y493" i="1" s="1"/>
  <c r="AC493" i="1" s="1"/>
  <c r="W136" i="1"/>
  <c r="AA136" i="1" s="1"/>
  <c r="AE136" i="1" s="1"/>
  <c r="V285" i="1"/>
  <c r="Z285" i="1" s="1"/>
  <c r="AD285" i="1" s="1"/>
  <c r="V569" i="1"/>
  <c r="Z569" i="1" s="1"/>
  <c r="AD569" i="1" s="1"/>
  <c r="U318" i="1"/>
  <c r="Y318" i="1" s="1"/>
  <c r="AC318" i="1" s="1"/>
  <c r="U574" i="1"/>
  <c r="Y574" i="1" s="1"/>
  <c r="AC574" i="1" s="1"/>
  <c r="X271" i="1"/>
  <c r="AB271" i="1" s="1"/>
  <c r="AF271" i="1" s="1"/>
  <c r="X527" i="1"/>
  <c r="AB527" i="1" s="1"/>
  <c r="AF527" i="1" s="1"/>
  <c r="W276" i="1"/>
  <c r="AA276" i="1" s="1"/>
  <c r="AE276" i="1" s="1"/>
  <c r="X176" i="1"/>
  <c r="AB176" i="1" s="1"/>
  <c r="AF176" i="1" s="1"/>
  <c r="X432" i="1"/>
  <c r="AB432" i="1" s="1"/>
  <c r="AF432" i="1" s="1"/>
  <c r="W181" i="1"/>
  <c r="AA181" i="1" s="1"/>
  <c r="AE181" i="1" s="1"/>
  <c r="W437" i="1"/>
  <c r="AA437" i="1" s="1"/>
  <c r="AE437" i="1" s="1"/>
  <c r="X354" i="1"/>
  <c r="AB354" i="1" s="1"/>
  <c r="AF354" i="1" s="1"/>
  <c r="X610" i="1"/>
  <c r="AB610" i="1" s="1"/>
  <c r="AF610" i="1" s="1"/>
  <c r="W359" i="1"/>
  <c r="AA359" i="1" s="1"/>
  <c r="AE359" i="1" s="1"/>
  <c r="X276" i="1"/>
  <c r="AB276" i="1" s="1"/>
  <c r="AF276" i="1" s="1"/>
  <c r="X532" i="1"/>
  <c r="AB532" i="1" s="1"/>
  <c r="AF532" i="1" s="1"/>
  <c r="W281" i="1"/>
  <c r="AA281" i="1" s="1"/>
  <c r="AE281" i="1" s="1"/>
  <c r="W537" i="1"/>
  <c r="AA537" i="1" s="1"/>
  <c r="AE537" i="1" s="1"/>
  <c r="V286" i="1"/>
  <c r="Z286" i="1" s="1"/>
  <c r="AD286" i="1" s="1"/>
  <c r="X309" i="1"/>
  <c r="AB309" i="1" s="1"/>
  <c r="AF309" i="1" s="1"/>
  <c r="X565" i="1"/>
  <c r="AB565" i="1" s="1"/>
  <c r="AF565" i="1" s="1"/>
  <c r="W314" i="1"/>
  <c r="AA314" i="1" s="1"/>
  <c r="AE314" i="1" s="1"/>
  <c r="W570" i="1"/>
  <c r="AA570" i="1" s="1"/>
  <c r="AE570" i="1" s="1"/>
  <c r="V319" i="1"/>
  <c r="Z319" i="1" s="1"/>
  <c r="AD319" i="1" s="1"/>
  <c r="X342" i="1"/>
  <c r="AB342" i="1" s="1"/>
  <c r="AF342" i="1" s="1"/>
  <c r="X598" i="1"/>
  <c r="AB598" i="1" s="1"/>
  <c r="AF598" i="1" s="1"/>
  <c r="W347" i="1"/>
  <c r="AA347" i="1" s="1"/>
  <c r="AE347" i="1" s="1"/>
  <c r="W603" i="1"/>
  <c r="AA603" i="1" s="1"/>
  <c r="AE603" i="1" s="1"/>
  <c r="X119" i="1"/>
  <c r="AB119" i="1" s="1"/>
  <c r="AF119" i="1" s="1"/>
  <c r="X375" i="1"/>
  <c r="AB375" i="1" s="1"/>
  <c r="AF375" i="1" s="1"/>
  <c r="W124" i="1"/>
  <c r="AA124" i="1" s="1"/>
  <c r="AE124" i="1" s="1"/>
  <c r="W380" i="1"/>
  <c r="AA380" i="1" s="1"/>
  <c r="AE380" i="1" s="1"/>
  <c r="V129" i="1"/>
  <c r="Z129" i="1" s="1"/>
  <c r="AD129" i="1" s="1"/>
  <c r="X152" i="1"/>
  <c r="AB152" i="1" s="1"/>
  <c r="AF152" i="1" s="1"/>
  <c r="X408" i="1"/>
  <c r="AB408" i="1" s="1"/>
  <c r="AF408" i="1" s="1"/>
  <c r="W157" i="1"/>
  <c r="AA157" i="1" s="1"/>
  <c r="AE157" i="1" s="1"/>
  <c r="W413" i="1"/>
  <c r="AA413" i="1" s="1"/>
  <c r="AE413" i="1" s="1"/>
  <c r="X361" i="1"/>
  <c r="AB361" i="1" s="1"/>
  <c r="AF361" i="1" s="1"/>
  <c r="W110" i="1"/>
  <c r="AA110" i="1" s="1"/>
  <c r="AE110" i="1" s="1"/>
  <c r="W366" i="1"/>
  <c r="AA366" i="1" s="1"/>
  <c r="AE366" i="1" s="1"/>
  <c r="V115" i="1"/>
  <c r="Z115" i="1" s="1"/>
  <c r="AD115" i="1" s="1"/>
  <c r="X138" i="1"/>
  <c r="AB138" i="1" s="1"/>
  <c r="AF138" i="1" s="1"/>
  <c r="X394" i="1"/>
  <c r="AB394" i="1" s="1"/>
  <c r="AF394" i="1" s="1"/>
  <c r="W143" i="1"/>
  <c r="AA143" i="1" s="1"/>
  <c r="AE143" i="1" s="1"/>
  <c r="W399" i="1"/>
  <c r="AA399" i="1" s="1"/>
  <c r="AE399" i="1" s="1"/>
  <c r="V148" i="1"/>
  <c r="Z148" i="1" s="1"/>
  <c r="AD148" i="1" s="1"/>
  <c r="X156" i="1"/>
  <c r="AB156" i="1" s="1"/>
  <c r="AF156" i="1" s="1"/>
  <c r="X412" i="1"/>
  <c r="AB412" i="1" s="1"/>
  <c r="AF412" i="1" s="1"/>
  <c r="W161" i="1"/>
  <c r="AA161" i="1" s="1"/>
  <c r="AE161" i="1" s="1"/>
  <c r="W417" i="1"/>
  <c r="AA417" i="1" s="1"/>
  <c r="AE417" i="1" s="1"/>
  <c r="V166" i="1"/>
  <c r="Z166" i="1" s="1"/>
  <c r="AD166" i="1" s="1"/>
  <c r="X174" i="1"/>
  <c r="AB174" i="1" s="1"/>
  <c r="AF174" i="1" s="1"/>
  <c r="X430" i="1"/>
  <c r="AB430" i="1" s="1"/>
  <c r="AF430" i="1" s="1"/>
  <c r="W179" i="1"/>
  <c r="AA179" i="1" s="1"/>
  <c r="AE179" i="1" s="1"/>
  <c r="W435" i="1"/>
  <c r="AA435" i="1" s="1"/>
  <c r="AE435" i="1" s="1"/>
  <c r="V184" i="1"/>
  <c r="Z184" i="1" s="1"/>
  <c r="AD184" i="1" s="1"/>
  <c r="W440" i="1"/>
  <c r="AA440" i="1" s="1"/>
  <c r="AE440" i="1" s="1"/>
  <c r="V390" i="1"/>
  <c r="Z390" i="1" s="1"/>
  <c r="AD390" i="1" s="1"/>
  <c r="U139" i="1"/>
  <c r="Y139" i="1" s="1"/>
  <c r="AC139" i="1" s="1"/>
  <c r="U411" i="1"/>
  <c r="Y411" i="1" s="1"/>
  <c r="AC411" i="1" s="1"/>
  <c r="X287" i="1"/>
  <c r="AB287" i="1" s="1"/>
  <c r="AF287" i="1" s="1"/>
  <c r="X543" i="1"/>
  <c r="AB543" i="1" s="1"/>
  <c r="AF543" i="1" s="1"/>
  <c r="W292" i="1"/>
  <c r="AA292" i="1" s="1"/>
  <c r="AE292" i="1" s="1"/>
  <c r="X192" i="1"/>
  <c r="AB192" i="1" s="1"/>
  <c r="AF192" i="1" s="1"/>
  <c r="X448" i="1"/>
  <c r="AB448" i="1" s="1"/>
  <c r="AF448" i="1" s="1"/>
  <c r="W197" i="1"/>
  <c r="AA197" i="1" s="1"/>
  <c r="AE197" i="1" s="1"/>
  <c r="X114" i="1"/>
  <c r="AB114" i="1" s="1"/>
  <c r="AF114" i="1" s="1"/>
  <c r="X370" i="1"/>
  <c r="AB370" i="1" s="1"/>
  <c r="AF370" i="1" s="1"/>
  <c r="W119" i="1"/>
  <c r="AA119" i="1" s="1"/>
  <c r="AE119" i="1" s="1"/>
  <c r="W375" i="1"/>
  <c r="AA375" i="1" s="1"/>
  <c r="AE375" i="1" s="1"/>
  <c r="X292" i="1"/>
  <c r="AB292" i="1" s="1"/>
  <c r="AF292" i="1" s="1"/>
  <c r="X548" i="1"/>
  <c r="AB548" i="1" s="1"/>
  <c r="AF548" i="1" s="1"/>
  <c r="W297" i="1"/>
  <c r="AA297" i="1" s="1"/>
  <c r="AE297" i="1" s="1"/>
  <c r="W553" i="1"/>
  <c r="AA553" i="1" s="1"/>
  <c r="AE553" i="1" s="1"/>
  <c r="V302" i="1"/>
  <c r="Z302" i="1" s="1"/>
  <c r="AD302" i="1" s="1"/>
  <c r="X325" i="1"/>
  <c r="AB325" i="1" s="1"/>
  <c r="AF325" i="1" s="1"/>
  <c r="X581" i="1"/>
  <c r="AB581" i="1" s="1"/>
  <c r="AF581" i="1" s="1"/>
  <c r="W330" i="1"/>
  <c r="AA330" i="1" s="1"/>
  <c r="AE330" i="1" s="1"/>
  <c r="W586" i="1"/>
  <c r="AA586" i="1" s="1"/>
  <c r="AE586" i="1" s="1"/>
  <c r="V335" i="1"/>
  <c r="Z335" i="1" s="1"/>
  <c r="AD335" i="1" s="1"/>
  <c r="X358" i="1"/>
  <c r="AB358" i="1" s="1"/>
  <c r="AF358" i="1" s="1"/>
  <c r="X614" i="1"/>
  <c r="AB614" i="1" s="1"/>
  <c r="AF614" i="1" s="1"/>
  <c r="W363" i="1"/>
  <c r="AA363" i="1" s="1"/>
  <c r="AE363" i="1" s="1"/>
  <c r="V112" i="1"/>
  <c r="Z112" i="1" s="1"/>
  <c r="AD112" i="1" s="1"/>
  <c r="X135" i="1"/>
  <c r="AB135" i="1" s="1"/>
  <c r="AF135" i="1" s="1"/>
  <c r="X391" i="1"/>
  <c r="AB391" i="1" s="1"/>
  <c r="AF391" i="1" s="1"/>
  <c r="W140" i="1"/>
  <c r="AA140" i="1" s="1"/>
  <c r="AE140" i="1" s="1"/>
  <c r="W396" i="1"/>
  <c r="AA396" i="1" s="1"/>
  <c r="AE396" i="1" s="1"/>
  <c r="V145" i="1"/>
  <c r="Z145" i="1" s="1"/>
  <c r="AD145" i="1" s="1"/>
  <c r="X168" i="1"/>
  <c r="AB168" i="1" s="1"/>
  <c r="AF168" i="1" s="1"/>
  <c r="X424" i="1"/>
  <c r="AB424" i="1" s="1"/>
  <c r="AF424" i="1" s="1"/>
  <c r="W173" i="1"/>
  <c r="AA173" i="1" s="1"/>
  <c r="AE173" i="1" s="1"/>
  <c r="X121" i="1"/>
  <c r="AB121" i="1" s="1"/>
  <c r="AF121" i="1" s="1"/>
  <c r="X377" i="1"/>
  <c r="AB377" i="1" s="1"/>
  <c r="AF377" i="1" s="1"/>
  <c r="W126" i="1"/>
  <c r="AA126" i="1" s="1"/>
  <c r="AE126" i="1" s="1"/>
  <c r="W382" i="1"/>
  <c r="AA382" i="1" s="1"/>
  <c r="AE382" i="1" s="1"/>
  <c r="V131" i="1"/>
  <c r="Z131" i="1" s="1"/>
  <c r="AD131" i="1" s="1"/>
  <c r="X154" i="1"/>
  <c r="AB154" i="1" s="1"/>
  <c r="AF154" i="1" s="1"/>
  <c r="X410" i="1"/>
  <c r="AB410" i="1" s="1"/>
  <c r="AF410" i="1" s="1"/>
  <c r="W159" i="1"/>
  <c r="AA159" i="1" s="1"/>
  <c r="AE159" i="1" s="1"/>
  <c r="W415" i="1"/>
  <c r="AA415" i="1" s="1"/>
  <c r="AE415" i="1" s="1"/>
  <c r="V164" i="1"/>
  <c r="Z164" i="1" s="1"/>
  <c r="AD164" i="1" s="1"/>
  <c r="X172" i="1"/>
  <c r="AB172" i="1" s="1"/>
  <c r="AF172" i="1" s="1"/>
  <c r="X428" i="1"/>
  <c r="AB428" i="1" s="1"/>
  <c r="AF428" i="1" s="1"/>
  <c r="W177" i="1"/>
  <c r="AA177" i="1" s="1"/>
  <c r="AE177" i="1" s="1"/>
  <c r="W433" i="1"/>
  <c r="AA433" i="1" s="1"/>
  <c r="AE433" i="1" s="1"/>
  <c r="V182" i="1"/>
  <c r="Z182" i="1" s="1"/>
  <c r="AD182" i="1" s="1"/>
  <c r="X190" i="1"/>
  <c r="AB190" i="1" s="1"/>
  <c r="AF190" i="1" s="1"/>
  <c r="X446" i="1"/>
  <c r="AB446" i="1" s="1"/>
  <c r="AF446" i="1" s="1"/>
  <c r="W195" i="1"/>
  <c r="AA195" i="1" s="1"/>
  <c r="AE195" i="1" s="1"/>
  <c r="W451" i="1"/>
  <c r="AA451" i="1" s="1"/>
  <c r="AE451" i="1" s="1"/>
  <c r="V200" i="1"/>
  <c r="Z200" i="1" s="1"/>
  <c r="AD200" i="1" s="1"/>
  <c r="W477" i="1"/>
  <c r="AA477" i="1" s="1"/>
  <c r="AE477" i="1" s="1"/>
  <c r="V406" i="1"/>
  <c r="Z406" i="1" s="1"/>
  <c r="AD406" i="1" s="1"/>
  <c r="U155" i="1"/>
  <c r="Y155" i="1" s="1"/>
  <c r="AC155" i="1" s="1"/>
  <c r="U427" i="1"/>
  <c r="Y427" i="1" s="1"/>
  <c r="AC427" i="1" s="1"/>
  <c r="X573" i="1"/>
  <c r="AB573" i="1" s="1"/>
  <c r="AF573" i="1" s="1"/>
  <c r="V283" i="1"/>
  <c r="Z283" i="1" s="1"/>
  <c r="AD283" i="1" s="1"/>
  <c r="X303" i="1"/>
  <c r="AB303" i="1" s="1"/>
  <c r="AF303" i="1" s="1"/>
  <c r="X559" i="1"/>
  <c r="AB559" i="1" s="1"/>
  <c r="AF559" i="1" s="1"/>
  <c r="W308" i="1"/>
  <c r="AA308" i="1" s="1"/>
  <c r="AE308" i="1" s="1"/>
  <c r="X208" i="1"/>
  <c r="AB208" i="1" s="1"/>
  <c r="AF208" i="1" s="1"/>
  <c r="X464" i="1"/>
  <c r="AB464" i="1" s="1"/>
  <c r="AF464" i="1" s="1"/>
  <c r="W213" i="1"/>
  <c r="AA213" i="1" s="1"/>
  <c r="AE213" i="1" s="1"/>
  <c r="X130" i="1"/>
  <c r="AB130" i="1" s="1"/>
  <c r="AF130" i="1" s="1"/>
  <c r="X386" i="1"/>
  <c r="AB386" i="1" s="1"/>
  <c r="AF386" i="1" s="1"/>
  <c r="W135" i="1"/>
  <c r="AA135" i="1" s="1"/>
  <c r="AE135" i="1" s="1"/>
  <c r="W391" i="1"/>
  <c r="AA391" i="1" s="1"/>
  <c r="AE391" i="1" s="1"/>
  <c r="X308" i="1"/>
  <c r="AB308" i="1" s="1"/>
  <c r="AF308" i="1" s="1"/>
  <c r="X564" i="1"/>
  <c r="AB564" i="1" s="1"/>
  <c r="AF564" i="1" s="1"/>
  <c r="W313" i="1"/>
  <c r="AA313" i="1" s="1"/>
  <c r="AE313" i="1" s="1"/>
  <c r="W569" i="1"/>
  <c r="AA569" i="1" s="1"/>
  <c r="AE569" i="1" s="1"/>
  <c r="V318" i="1"/>
  <c r="Z318" i="1" s="1"/>
  <c r="AD318" i="1" s="1"/>
  <c r="X341" i="1"/>
  <c r="AB341" i="1" s="1"/>
  <c r="AF341" i="1" s="1"/>
  <c r="X597" i="1"/>
  <c r="AB597" i="1" s="1"/>
  <c r="AF597" i="1" s="1"/>
  <c r="W346" i="1"/>
  <c r="AA346" i="1" s="1"/>
  <c r="AE346" i="1" s="1"/>
  <c r="W602" i="1"/>
  <c r="AA602" i="1" s="1"/>
  <c r="AE602" i="1" s="1"/>
  <c r="X118" i="1"/>
  <c r="AB118" i="1" s="1"/>
  <c r="AF118" i="1" s="1"/>
  <c r="X374" i="1"/>
  <c r="AB374" i="1" s="1"/>
  <c r="AF374" i="1" s="1"/>
  <c r="W123" i="1"/>
  <c r="AA123" i="1" s="1"/>
  <c r="AE123" i="1" s="1"/>
  <c r="W379" i="1"/>
  <c r="AA379" i="1" s="1"/>
  <c r="AE379" i="1" s="1"/>
  <c r="V128" i="1"/>
  <c r="Z128" i="1" s="1"/>
  <c r="AD128" i="1" s="1"/>
  <c r="X151" i="1"/>
  <c r="AB151" i="1" s="1"/>
  <c r="AF151" i="1" s="1"/>
  <c r="X407" i="1"/>
  <c r="AB407" i="1" s="1"/>
  <c r="AF407" i="1" s="1"/>
  <c r="W156" i="1"/>
  <c r="AA156" i="1" s="1"/>
  <c r="AE156" i="1" s="1"/>
  <c r="W412" i="1"/>
  <c r="AA412" i="1" s="1"/>
  <c r="AE412" i="1" s="1"/>
  <c r="V161" i="1"/>
  <c r="Z161" i="1" s="1"/>
  <c r="AD161" i="1" s="1"/>
  <c r="X184" i="1"/>
  <c r="AB184" i="1" s="1"/>
  <c r="AF184" i="1" s="1"/>
  <c r="X440" i="1"/>
  <c r="AB440" i="1" s="1"/>
  <c r="AF440" i="1" s="1"/>
  <c r="W189" i="1"/>
  <c r="AA189" i="1" s="1"/>
  <c r="AE189" i="1" s="1"/>
  <c r="X137" i="1"/>
  <c r="AB137" i="1" s="1"/>
  <c r="AF137" i="1" s="1"/>
  <c r="X393" i="1"/>
  <c r="AB393" i="1" s="1"/>
  <c r="AF393" i="1" s="1"/>
  <c r="W142" i="1"/>
  <c r="AA142" i="1" s="1"/>
  <c r="AE142" i="1" s="1"/>
  <c r="W398" i="1"/>
  <c r="AA398" i="1" s="1"/>
  <c r="AE398" i="1" s="1"/>
  <c r="V147" i="1"/>
  <c r="Z147" i="1" s="1"/>
  <c r="AD147" i="1" s="1"/>
  <c r="X170" i="1"/>
  <c r="AB170" i="1" s="1"/>
  <c r="AF170" i="1" s="1"/>
  <c r="X426" i="1"/>
  <c r="AB426" i="1" s="1"/>
  <c r="AF426" i="1" s="1"/>
  <c r="W175" i="1"/>
  <c r="AA175" i="1" s="1"/>
  <c r="AE175" i="1" s="1"/>
  <c r="W431" i="1"/>
  <c r="AA431" i="1" s="1"/>
  <c r="AE431" i="1" s="1"/>
  <c r="V180" i="1"/>
  <c r="Z180" i="1" s="1"/>
  <c r="AD180" i="1" s="1"/>
  <c r="X188" i="1"/>
  <c r="AB188" i="1" s="1"/>
  <c r="AF188" i="1" s="1"/>
  <c r="X444" i="1"/>
  <c r="AB444" i="1" s="1"/>
  <c r="AF444" i="1" s="1"/>
  <c r="W193" i="1"/>
  <c r="AA193" i="1" s="1"/>
  <c r="AE193" i="1" s="1"/>
  <c r="W449" i="1"/>
  <c r="AA449" i="1" s="1"/>
  <c r="AE449" i="1" s="1"/>
  <c r="V198" i="1"/>
  <c r="Z198" i="1" s="1"/>
  <c r="AD198" i="1" s="1"/>
  <c r="X206" i="1"/>
  <c r="AB206" i="1" s="1"/>
  <c r="AF206" i="1" s="1"/>
  <c r="X462" i="1"/>
  <c r="AB462" i="1" s="1"/>
  <c r="AF462" i="1" s="1"/>
  <c r="W211" i="1"/>
  <c r="AA211" i="1" s="1"/>
  <c r="AE211" i="1" s="1"/>
  <c r="W467" i="1"/>
  <c r="AA467" i="1" s="1"/>
  <c r="AE467" i="1" s="1"/>
  <c r="V216" i="1"/>
  <c r="Z216" i="1" s="1"/>
  <c r="AD216" i="1" s="1"/>
  <c r="W509" i="1"/>
  <c r="AA509" i="1" s="1"/>
  <c r="AE509" i="1" s="1"/>
  <c r="V422" i="1"/>
  <c r="Z422" i="1" s="1"/>
  <c r="AD422" i="1" s="1"/>
  <c r="U171" i="1"/>
  <c r="Y171" i="1" s="1"/>
  <c r="AC171" i="1" s="1"/>
  <c r="X319" i="1"/>
  <c r="AB319" i="1" s="1"/>
  <c r="AF319" i="1" s="1"/>
  <c r="X575" i="1"/>
  <c r="AB575" i="1" s="1"/>
  <c r="AF575" i="1" s="1"/>
  <c r="W324" i="1"/>
  <c r="AA324" i="1" s="1"/>
  <c r="AE324" i="1" s="1"/>
  <c r="X224" i="1"/>
  <c r="AB224" i="1" s="1"/>
  <c r="AF224" i="1" s="1"/>
  <c r="X480" i="1"/>
  <c r="AB480" i="1" s="1"/>
  <c r="AF480" i="1" s="1"/>
  <c r="W229" i="1"/>
  <c r="AA229" i="1" s="1"/>
  <c r="AE229" i="1" s="1"/>
  <c r="X146" i="1"/>
  <c r="AB146" i="1" s="1"/>
  <c r="AF146" i="1" s="1"/>
  <c r="X402" i="1"/>
  <c r="AB402" i="1" s="1"/>
  <c r="AF402" i="1" s="1"/>
  <c r="W151" i="1"/>
  <c r="AA151" i="1" s="1"/>
  <c r="AE151" i="1" s="1"/>
  <c r="W407" i="1"/>
  <c r="AA407" i="1" s="1"/>
  <c r="AE407" i="1" s="1"/>
  <c r="X324" i="1"/>
  <c r="AB324" i="1" s="1"/>
  <c r="AF324" i="1" s="1"/>
  <c r="X580" i="1"/>
  <c r="AB580" i="1" s="1"/>
  <c r="AF580" i="1" s="1"/>
  <c r="W329" i="1"/>
  <c r="AA329" i="1" s="1"/>
  <c r="AE329" i="1" s="1"/>
  <c r="W585" i="1"/>
  <c r="AA585" i="1" s="1"/>
  <c r="AE585" i="1" s="1"/>
  <c r="V334" i="1"/>
  <c r="Z334" i="1" s="1"/>
  <c r="AD334" i="1" s="1"/>
  <c r="X357" i="1"/>
  <c r="AB357" i="1" s="1"/>
  <c r="AF357" i="1" s="1"/>
  <c r="X613" i="1"/>
  <c r="AB613" i="1" s="1"/>
  <c r="AF613" i="1" s="1"/>
  <c r="W362" i="1"/>
  <c r="AA362" i="1" s="1"/>
  <c r="AE362" i="1" s="1"/>
  <c r="V111" i="1"/>
  <c r="Z111" i="1" s="1"/>
  <c r="AD111" i="1" s="1"/>
  <c r="X134" i="1"/>
  <c r="AB134" i="1" s="1"/>
  <c r="AF134" i="1" s="1"/>
  <c r="X390" i="1"/>
  <c r="AB390" i="1" s="1"/>
  <c r="AF390" i="1" s="1"/>
  <c r="W139" i="1"/>
  <c r="AA139" i="1" s="1"/>
  <c r="AE139" i="1" s="1"/>
  <c r="W395" i="1"/>
  <c r="AA395" i="1" s="1"/>
  <c r="AE395" i="1" s="1"/>
  <c r="V144" i="1"/>
  <c r="Z144" i="1" s="1"/>
  <c r="AD144" i="1" s="1"/>
  <c r="X167" i="1"/>
  <c r="AB167" i="1" s="1"/>
  <c r="AF167" i="1" s="1"/>
  <c r="X423" i="1"/>
  <c r="AB423" i="1" s="1"/>
  <c r="AF423" i="1" s="1"/>
  <c r="W172" i="1"/>
  <c r="AA172" i="1" s="1"/>
  <c r="AE172" i="1" s="1"/>
  <c r="W428" i="1"/>
  <c r="AA428" i="1" s="1"/>
  <c r="AE428" i="1" s="1"/>
  <c r="V177" i="1"/>
  <c r="Z177" i="1" s="1"/>
  <c r="AD177" i="1" s="1"/>
  <c r="X200" i="1"/>
  <c r="AB200" i="1" s="1"/>
  <c r="AF200" i="1" s="1"/>
  <c r="X456" i="1"/>
  <c r="AB456" i="1" s="1"/>
  <c r="AF456" i="1" s="1"/>
  <c r="W205" i="1"/>
  <c r="AA205" i="1" s="1"/>
  <c r="AE205" i="1" s="1"/>
  <c r="X153" i="1"/>
  <c r="AB153" i="1" s="1"/>
  <c r="AF153" i="1" s="1"/>
  <c r="X409" i="1"/>
  <c r="AB409" i="1" s="1"/>
  <c r="AF409" i="1" s="1"/>
  <c r="W158" i="1"/>
  <c r="AA158" i="1" s="1"/>
  <c r="AE158" i="1" s="1"/>
  <c r="W414" i="1"/>
  <c r="AA414" i="1" s="1"/>
  <c r="AE414" i="1" s="1"/>
  <c r="V163" i="1"/>
  <c r="Z163" i="1" s="1"/>
  <c r="AD163" i="1" s="1"/>
  <c r="X186" i="1"/>
  <c r="AB186" i="1" s="1"/>
  <c r="AF186" i="1" s="1"/>
  <c r="X442" i="1"/>
  <c r="AB442" i="1" s="1"/>
  <c r="AF442" i="1" s="1"/>
  <c r="W191" i="1"/>
  <c r="AA191" i="1" s="1"/>
  <c r="AE191" i="1" s="1"/>
  <c r="W447" i="1"/>
  <c r="AA447" i="1" s="1"/>
  <c r="AE447" i="1" s="1"/>
  <c r="X335" i="1"/>
  <c r="AB335" i="1" s="1"/>
  <c r="AF335" i="1" s="1"/>
  <c r="X591" i="1"/>
  <c r="AB591" i="1" s="1"/>
  <c r="AF591" i="1" s="1"/>
  <c r="W340" i="1"/>
  <c r="AA340" i="1" s="1"/>
  <c r="AE340" i="1" s="1"/>
  <c r="X240" i="1"/>
  <c r="AB240" i="1" s="1"/>
  <c r="AF240" i="1" s="1"/>
  <c r="X496" i="1"/>
  <c r="AB496" i="1" s="1"/>
  <c r="AF496" i="1" s="1"/>
  <c r="W245" i="1"/>
  <c r="AA245" i="1" s="1"/>
  <c r="AE245" i="1" s="1"/>
  <c r="X162" i="1"/>
  <c r="AB162" i="1" s="1"/>
  <c r="AF162" i="1" s="1"/>
  <c r="X418" i="1"/>
  <c r="AB418" i="1" s="1"/>
  <c r="AF418" i="1" s="1"/>
  <c r="W167" i="1"/>
  <c r="AA167" i="1" s="1"/>
  <c r="AE167" i="1" s="1"/>
  <c r="W423" i="1"/>
  <c r="AA423" i="1" s="1"/>
  <c r="AE423" i="1" s="1"/>
  <c r="X340" i="1"/>
  <c r="AB340" i="1" s="1"/>
  <c r="AF340" i="1" s="1"/>
  <c r="X596" i="1"/>
  <c r="AB596" i="1" s="1"/>
  <c r="AF596" i="1" s="1"/>
  <c r="W345" i="1"/>
  <c r="AA345" i="1" s="1"/>
  <c r="AE345" i="1" s="1"/>
  <c r="W601" i="1"/>
  <c r="AA601" i="1" s="1"/>
  <c r="AE601" i="1" s="1"/>
  <c r="X117" i="1"/>
  <c r="AB117" i="1" s="1"/>
  <c r="AF117" i="1" s="1"/>
  <c r="X373" i="1"/>
  <c r="AB373" i="1" s="1"/>
  <c r="AF373" i="1" s="1"/>
  <c r="W122" i="1"/>
  <c r="AA122" i="1" s="1"/>
  <c r="AE122" i="1" s="1"/>
  <c r="W378" i="1"/>
  <c r="AA378" i="1" s="1"/>
  <c r="AE378" i="1" s="1"/>
  <c r="V127" i="1"/>
  <c r="Z127" i="1" s="1"/>
  <c r="AD127" i="1" s="1"/>
  <c r="X150" i="1"/>
  <c r="AB150" i="1" s="1"/>
  <c r="AF150" i="1" s="1"/>
  <c r="X406" i="1"/>
  <c r="AB406" i="1" s="1"/>
  <c r="AF406" i="1" s="1"/>
  <c r="W155" i="1"/>
  <c r="AA155" i="1" s="1"/>
  <c r="AE155" i="1" s="1"/>
  <c r="W411" i="1"/>
  <c r="AA411" i="1" s="1"/>
  <c r="AE411" i="1" s="1"/>
  <c r="V160" i="1"/>
  <c r="Z160" i="1" s="1"/>
  <c r="AD160" i="1" s="1"/>
  <c r="X183" i="1"/>
  <c r="AB183" i="1" s="1"/>
  <c r="AF183" i="1" s="1"/>
  <c r="X439" i="1"/>
  <c r="AB439" i="1" s="1"/>
  <c r="AF439" i="1" s="1"/>
  <c r="W188" i="1"/>
  <c r="AA188" i="1" s="1"/>
  <c r="AE188" i="1" s="1"/>
  <c r="W444" i="1"/>
  <c r="AA444" i="1" s="1"/>
  <c r="AE444" i="1" s="1"/>
  <c r="V193" i="1"/>
  <c r="Z193" i="1" s="1"/>
  <c r="AD193" i="1" s="1"/>
  <c r="X216" i="1"/>
  <c r="AB216" i="1" s="1"/>
  <c r="AF216" i="1" s="1"/>
  <c r="X472" i="1"/>
  <c r="AB472" i="1" s="1"/>
  <c r="AF472" i="1" s="1"/>
  <c r="W221" i="1"/>
  <c r="AA221" i="1" s="1"/>
  <c r="AE221" i="1" s="1"/>
  <c r="X169" i="1"/>
  <c r="AB169" i="1" s="1"/>
  <c r="AF169" i="1" s="1"/>
  <c r="X425" i="1"/>
  <c r="AB425" i="1" s="1"/>
  <c r="AF425" i="1" s="1"/>
  <c r="W174" i="1"/>
  <c r="AA174" i="1" s="1"/>
  <c r="AE174" i="1" s="1"/>
  <c r="W430" i="1"/>
  <c r="AA430" i="1" s="1"/>
  <c r="AE430" i="1" s="1"/>
  <c r="V179" i="1"/>
  <c r="Z179" i="1" s="1"/>
  <c r="AD179" i="1" s="1"/>
  <c r="X202" i="1"/>
  <c r="AB202" i="1" s="1"/>
  <c r="AF202" i="1" s="1"/>
  <c r="X458" i="1"/>
  <c r="AB458" i="1" s="1"/>
  <c r="AF458" i="1" s="1"/>
  <c r="W207" i="1"/>
  <c r="AA207" i="1" s="1"/>
  <c r="AE207" i="1" s="1"/>
  <c r="W463" i="1"/>
  <c r="AA463" i="1" s="1"/>
  <c r="AE463" i="1" s="1"/>
  <c r="V212" i="1"/>
  <c r="Z212" i="1" s="1"/>
  <c r="AD212" i="1" s="1"/>
  <c r="X220" i="1"/>
  <c r="AB220" i="1" s="1"/>
  <c r="AF220" i="1" s="1"/>
  <c r="X476" i="1"/>
  <c r="AB476" i="1" s="1"/>
  <c r="AF476" i="1" s="1"/>
  <c r="W225" i="1"/>
  <c r="AA225" i="1" s="1"/>
  <c r="AE225" i="1" s="1"/>
  <c r="W481" i="1"/>
  <c r="AA481" i="1" s="1"/>
  <c r="AE481" i="1" s="1"/>
  <c r="X351" i="1"/>
  <c r="AB351" i="1" s="1"/>
  <c r="AF351" i="1" s="1"/>
  <c r="W138" i="1"/>
  <c r="AA138" i="1" s="1"/>
  <c r="AE138" i="1" s="1"/>
  <c r="X185" i="1"/>
  <c r="AB185" i="1" s="1"/>
  <c r="AF185" i="1" s="1"/>
  <c r="W241" i="1"/>
  <c r="AA241" i="1" s="1"/>
  <c r="AE241" i="1" s="1"/>
  <c r="W499" i="1"/>
  <c r="AA499" i="1" s="1"/>
  <c r="AE499" i="1" s="1"/>
  <c r="U219" i="1"/>
  <c r="Y219" i="1" s="1"/>
  <c r="AC219" i="1" s="1"/>
  <c r="V359" i="1"/>
  <c r="Z359" i="1" s="1"/>
  <c r="AD359" i="1" s="1"/>
  <c r="V472" i="1"/>
  <c r="Z472" i="1" s="1"/>
  <c r="AD472" i="1" s="1"/>
  <c r="U525" i="1"/>
  <c r="Y525" i="1" s="1"/>
  <c r="AC525" i="1" s="1"/>
  <c r="V377" i="1"/>
  <c r="Z377" i="1" s="1"/>
  <c r="AD377" i="1" s="1"/>
  <c r="U398" i="1"/>
  <c r="Y398" i="1" s="1"/>
  <c r="AC398" i="1" s="1"/>
  <c r="W581" i="1"/>
  <c r="AA581" i="1" s="1"/>
  <c r="AE581" i="1" s="1"/>
  <c r="W338" i="1"/>
  <c r="AA338" i="1" s="1"/>
  <c r="AE338" i="1" s="1"/>
  <c r="V443" i="1"/>
  <c r="Z443" i="1" s="1"/>
  <c r="AD443" i="1" s="1"/>
  <c r="U352" i="1"/>
  <c r="Y352" i="1" s="1"/>
  <c r="AC352" i="1" s="1"/>
  <c r="X337" i="1"/>
  <c r="AB337" i="1" s="1"/>
  <c r="AF337" i="1" s="1"/>
  <c r="V364" i="1"/>
  <c r="Z364" i="1" s="1"/>
  <c r="AD364" i="1" s="1"/>
  <c r="U177" i="1"/>
  <c r="Y177" i="1" s="1"/>
  <c r="AC177" i="1" s="1"/>
  <c r="U497" i="1"/>
  <c r="Y497" i="1" s="1"/>
  <c r="AC497" i="1" s="1"/>
  <c r="X531" i="1"/>
  <c r="AB531" i="1" s="1"/>
  <c r="AF531" i="1" s="1"/>
  <c r="V349" i="1"/>
  <c r="Z349" i="1" s="1"/>
  <c r="AD349" i="1" s="1"/>
  <c r="U162" i="1"/>
  <c r="Y162" i="1" s="1"/>
  <c r="AC162" i="1" s="1"/>
  <c r="U466" i="1"/>
  <c r="Y466" i="1" s="1"/>
  <c r="AC466" i="1" s="1"/>
  <c r="U215" i="1"/>
  <c r="Y215" i="1" s="1"/>
  <c r="AC215" i="1" s="1"/>
  <c r="W160" i="1"/>
  <c r="AA160" i="1" s="1"/>
  <c r="AE160" i="1" s="1"/>
  <c r="V297" i="1"/>
  <c r="Z297" i="1" s="1"/>
  <c r="AD297" i="1" s="1"/>
  <c r="V574" i="1"/>
  <c r="Z574" i="1" s="1"/>
  <c r="AD574" i="1" s="1"/>
  <c r="U323" i="1"/>
  <c r="Y323" i="1" s="1"/>
  <c r="AC323" i="1" s="1"/>
  <c r="U579" i="1"/>
  <c r="Y579" i="1" s="1"/>
  <c r="AC579" i="1" s="1"/>
  <c r="W290" i="1"/>
  <c r="AA290" i="1" s="1"/>
  <c r="AE290" i="1" s="1"/>
  <c r="V351" i="1"/>
  <c r="Z351" i="1" s="1"/>
  <c r="AD351" i="1" s="1"/>
  <c r="V607" i="1"/>
  <c r="Z607" i="1" s="1"/>
  <c r="AD607" i="1" s="1"/>
  <c r="U356" i="1"/>
  <c r="Y356" i="1" s="1"/>
  <c r="AC356" i="1" s="1"/>
  <c r="U612" i="1"/>
  <c r="Y612" i="1" s="1"/>
  <c r="AC612" i="1" s="1"/>
  <c r="X609" i="1"/>
  <c r="AB609" i="1" s="1"/>
  <c r="AF609" i="1" s="1"/>
  <c r="V269" i="1"/>
  <c r="Z269" i="1" s="1"/>
  <c r="AD269" i="1" s="1"/>
  <c r="V560" i="1"/>
  <c r="Z560" i="1" s="1"/>
  <c r="AD560" i="1" s="1"/>
  <c r="U309" i="1"/>
  <c r="Y309" i="1" s="1"/>
  <c r="AC309" i="1" s="1"/>
  <c r="U565" i="1"/>
  <c r="Y565" i="1" s="1"/>
  <c r="AC565" i="1" s="1"/>
  <c r="X227" i="1"/>
  <c r="AB227" i="1" s="1"/>
  <c r="AF227" i="1" s="1"/>
  <c r="W596" i="1"/>
  <c r="AA596" i="1" s="1"/>
  <c r="AE596" i="1" s="1"/>
  <c r="V545" i="1"/>
  <c r="Z545" i="1" s="1"/>
  <c r="AD545" i="1" s="1"/>
  <c r="U310" i="1"/>
  <c r="Y310" i="1" s="1"/>
  <c r="AC310" i="1" s="1"/>
  <c r="W429" i="1"/>
  <c r="AA429" i="1" s="1"/>
  <c r="AE429" i="1" s="1"/>
  <c r="V466" i="1"/>
  <c r="Z466" i="1" s="1"/>
  <c r="AD466" i="1" s="1"/>
  <c r="X115" i="1"/>
  <c r="AB115" i="1" s="1"/>
  <c r="AF115" i="1" s="1"/>
  <c r="W536" i="1"/>
  <c r="AA536" i="1" s="1"/>
  <c r="AE536" i="1" s="1"/>
  <c r="V437" i="1"/>
  <c r="Z437" i="1" s="1"/>
  <c r="AD437" i="1" s="1"/>
  <c r="U186" i="1"/>
  <c r="Y186" i="1" s="1"/>
  <c r="AC186" i="1" s="1"/>
  <c r="U442" i="1"/>
  <c r="Y442" i="1" s="1"/>
  <c r="AC442" i="1" s="1"/>
  <c r="X493" i="1"/>
  <c r="AB493" i="1" s="1"/>
  <c r="AF493" i="1" s="1"/>
  <c r="U313" i="1"/>
  <c r="Y313" i="1" s="1"/>
  <c r="AC313" i="1" s="1"/>
  <c r="U380" i="1"/>
  <c r="Y380" i="1" s="1"/>
  <c r="AC380" i="1" s="1"/>
  <c r="V562" i="1"/>
  <c r="Z562" i="1" s="1"/>
  <c r="AD562" i="1" s="1"/>
  <c r="V253" i="1"/>
  <c r="Z253" i="1" s="1"/>
  <c r="AD253" i="1" s="1"/>
  <c r="V435" i="1"/>
  <c r="Z435" i="1" s="1"/>
  <c r="AD435" i="1" s="1"/>
  <c r="V531" i="1"/>
  <c r="Z531" i="1" s="1"/>
  <c r="AD531" i="1" s="1"/>
  <c r="V499" i="1"/>
  <c r="Z499" i="1" s="1"/>
  <c r="AD499" i="1" s="1"/>
  <c r="U399" i="1"/>
  <c r="Y399" i="1" s="1"/>
  <c r="AC399" i="1" s="1"/>
  <c r="V535" i="1"/>
  <c r="Z535" i="1" s="1"/>
  <c r="AD535" i="1" s="1"/>
  <c r="V599" i="1"/>
  <c r="Z599" i="1" s="1"/>
  <c r="AD599" i="1" s="1"/>
  <c r="U284" i="1"/>
  <c r="Y284" i="1" s="1"/>
  <c r="AC284" i="1" s="1"/>
  <c r="V611" i="1"/>
  <c r="Z611" i="1" s="1"/>
  <c r="AD611" i="1" s="1"/>
  <c r="U552" i="1"/>
  <c r="Y552" i="1" s="1"/>
  <c r="AC552" i="1" s="1"/>
  <c r="U120" i="1"/>
  <c r="Y120" i="1" s="1"/>
  <c r="AC120" i="1" s="1"/>
  <c r="U187" i="1"/>
  <c r="Y187" i="1" s="1"/>
  <c r="AC187" i="1" s="1"/>
  <c r="X607" i="1"/>
  <c r="AB607" i="1" s="1"/>
  <c r="AF607" i="1" s="1"/>
  <c r="W394" i="1"/>
  <c r="AA394" i="1" s="1"/>
  <c r="AE394" i="1" s="1"/>
  <c r="X441" i="1"/>
  <c r="AB441" i="1" s="1"/>
  <c r="AF441" i="1" s="1"/>
  <c r="W465" i="1"/>
  <c r="AA465" i="1" s="1"/>
  <c r="AE465" i="1" s="1"/>
  <c r="W515" i="1"/>
  <c r="AA515" i="1" s="1"/>
  <c r="AE515" i="1" s="1"/>
  <c r="U379" i="1"/>
  <c r="Y379" i="1" s="1"/>
  <c r="AC379" i="1" s="1"/>
  <c r="V375" i="1"/>
  <c r="Z375" i="1" s="1"/>
  <c r="AD375" i="1" s="1"/>
  <c r="V504" i="1"/>
  <c r="Z504" i="1" s="1"/>
  <c r="AD504" i="1" s="1"/>
  <c r="U541" i="1"/>
  <c r="Y541" i="1" s="1"/>
  <c r="AC541" i="1" s="1"/>
  <c r="V393" i="1"/>
  <c r="Z393" i="1" s="1"/>
  <c r="AD393" i="1" s="1"/>
  <c r="U414" i="1"/>
  <c r="Y414" i="1" s="1"/>
  <c r="AC414" i="1" s="1"/>
  <c r="W613" i="1"/>
  <c r="AA613" i="1" s="1"/>
  <c r="AE613" i="1" s="1"/>
  <c r="W402" i="1"/>
  <c r="AA402" i="1" s="1"/>
  <c r="AE402" i="1" s="1"/>
  <c r="V523" i="1"/>
  <c r="Z523" i="1" s="1"/>
  <c r="AD523" i="1" s="1"/>
  <c r="U368" i="1"/>
  <c r="Y368" i="1" s="1"/>
  <c r="AC368" i="1" s="1"/>
  <c r="X401" i="1"/>
  <c r="AB401" i="1" s="1"/>
  <c r="AF401" i="1" s="1"/>
  <c r="V380" i="1"/>
  <c r="Z380" i="1" s="1"/>
  <c r="AD380" i="1" s="1"/>
  <c r="U193" i="1"/>
  <c r="Y193" i="1" s="1"/>
  <c r="AC193" i="1" s="1"/>
  <c r="U513" i="1"/>
  <c r="Y513" i="1" s="1"/>
  <c r="AC513" i="1" s="1"/>
  <c r="X595" i="1"/>
  <c r="AB595" i="1" s="1"/>
  <c r="AF595" i="1" s="1"/>
  <c r="V365" i="1"/>
  <c r="Z365" i="1" s="1"/>
  <c r="AD365" i="1" s="1"/>
  <c r="U178" i="1"/>
  <c r="Y178" i="1" s="1"/>
  <c r="AC178" i="1" s="1"/>
  <c r="U482" i="1"/>
  <c r="Y482" i="1" s="1"/>
  <c r="AC482" i="1" s="1"/>
  <c r="U279" i="1"/>
  <c r="Y279" i="1" s="1"/>
  <c r="AC279" i="1" s="1"/>
  <c r="W224" i="1"/>
  <c r="AA224" i="1" s="1"/>
  <c r="AE224" i="1" s="1"/>
  <c r="V327" i="1"/>
  <c r="Z327" i="1" s="1"/>
  <c r="AD327" i="1" s="1"/>
  <c r="V590" i="1"/>
  <c r="Z590" i="1" s="1"/>
  <c r="AD590" i="1" s="1"/>
  <c r="U339" i="1"/>
  <c r="Y339" i="1" s="1"/>
  <c r="AC339" i="1" s="1"/>
  <c r="U595" i="1"/>
  <c r="Y595" i="1" s="1"/>
  <c r="AC595" i="1" s="1"/>
  <c r="W354" i="1"/>
  <c r="AA354" i="1" s="1"/>
  <c r="AE354" i="1" s="1"/>
  <c r="V367" i="1"/>
  <c r="Z367" i="1" s="1"/>
  <c r="AD367" i="1" s="1"/>
  <c r="U116" i="1"/>
  <c r="Y116" i="1" s="1"/>
  <c r="AC116" i="1" s="1"/>
  <c r="U372" i="1"/>
  <c r="Y372" i="1" s="1"/>
  <c r="AC372" i="1" s="1"/>
  <c r="V353" i="1"/>
  <c r="Z353" i="1" s="1"/>
  <c r="AD353" i="1" s="1"/>
  <c r="W166" i="1"/>
  <c r="AA166" i="1" s="1"/>
  <c r="AE166" i="1" s="1"/>
  <c r="V299" i="1"/>
  <c r="Z299" i="1" s="1"/>
  <c r="AD299" i="1" s="1"/>
  <c r="V576" i="1"/>
  <c r="Z576" i="1" s="1"/>
  <c r="AD576" i="1" s="1"/>
  <c r="U325" i="1"/>
  <c r="Y325" i="1" s="1"/>
  <c r="AC325" i="1" s="1"/>
  <c r="U581" i="1"/>
  <c r="Y581" i="1" s="1"/>
  <c r="AC581" i="1" s="1"/>
  <c r="X291" i="1"/>
  <c r="AB291" i="1" s="1"/>
  <c r="AF291" i="1" s="1"/>
  <c r="V121" i="1"/>
  <c r="Z121" i="1" s="1"/>
  <c r="AD121" i="1" s="1"/>
  <c r="V561" i="1"/>
  <c r="Z561" i="1" s="1"/>
  <c r="AD561" i="1" s="1"/>
  <c r="U374" i="1"/>
  <c r="Y374" i="1" s="1"/>
  <c r="AC374" i="1" s="1"/>
  <c r="W469" i="1"/>
  <c r="AA469" i="1" s="1"/>
  <c r="AE469" i="1" s="1"/>
  <c r="V482" i="1"/>
  <c r="Z482" i="1" s="1"/>
  <c r="AD482" i="1" s="1"/>
  <c r="X179" i="1"/>
  <c r="AB179" i="1" s="1"/>
  <c r="AF179" i="1" s="1"/>
  <c r="W568" i="1"/>
  <c r="AA568" i="1" s="1"/>
  <c r="AE568" i="1" s="1"/>
  <c r="V453" i="1"/>
  <c r="Z453" i="1" s="1"/>
  <c r="AD453" i="1" s="1"/>
  <c r="U202" i="1"/>
  <c r="Y202" i="1" s="1"/>
  <c r="AC202" i="1" s="1"/>
  <c r="U458" i="1"/>
  <c r="Y458" i="1" s="1"/>
  <c r="AC458" i="1" s="1"/>
  <c r="V219" i="1"/>
  <c r="Z219" i="1" s="1"/>
  <c r="AD219" i="1" s="1"/>
  <c r="U377" i="1"/>
  <c r="Y377" i="1" s="1"/>
  <c r="AC377" i="1" s="1"/>
  <c r="U444" i="1"/>
  <c r="Y444" i="1" s="1"/>
  <c r="AC444" i="1" s="1"/>
  <c r="U172" i="1"/>
  <c r="Y172" i="1" s="1"/>
  <c r="AC172" i="1" s="1"/>
  <c r="V420" i="1"/>
  <c r="Z420" i="1" s="1"/>
  <c r="AD420" i="1" s="1"/>
  <c r="V522" i="1"/>
  <c r="Z522" i="1" s="1"/>
  <c r="AD522" i="1" s="1"/>
  <c r="V586" i="1"/>
  <c r="Z586" i="1" s="1"/>
  <c r="AD586" i="1" s="1"/>
  <c r="U111" i="1"/>
  <c r="Y111" i="1" s="1"/>
  <c r="AC111" i="1" s="1"/>
  <c r="U463" i="1"/>
  <c r="Y463" i="1" s="1"/>
  <c r="AC463" i="1" s="1"/>
  <c r="V596" i="1"/>
  <c r="Z596" i="1" s="1"/>
  <c r="AD596" i="1" s="1"/>
  <c r="U153" i="1"/>
  <c r="Y153" i="1" s="1"/>
  <c r="AC153" i="1" s="1"/>
  <c r="U348" i="1"/>
  <c r="Y348" i="1" s="1"/>
  <c r="AC348" i="1" s="1"/>
  <c r="U159" i="1"/>
  <c r="Y159" i="1" s="1"/>
  <c r="AC159" i="1" s="1"/>
  <c r="X433" i="1"/>
  <c r="AB433" i="1" s="1"/>
  <c r="AF433" i="1" s="1"/>
  <c r="U248" i="1"/>
  <c r="Y248" i="1" s="1"/>
  <c r="AC248" i="1" s="1"/>
  <c r="V345" i="1"/>
  <c r="Z345" i="1" s="1"/>
  <c r="AD345" i="1" s="1"/>
  <c r="W356" i="1"/>
  <c r="AA356" i="1" s="1"/>
  <c r="AE356" i="1" s="1"/>
  <c r="V143" i="1"/>
  <c r="Z143" i="1" s="1"/>
  <c r="AD143" i="1" s="1"/>
  <c r="W190" i="1"/>
  <c r="AA190" i="1" s="1"/>
  <c r="AE190" i="1" s="1"/>
  <c r="W497" i="1"/>
  <c r="AA497" i="1" s="1"/>
  <c r="AE497" i="1" s="1"/>
  <c r="X123" i="1"/>
  <c r="AB123" i="1" s="1"/>
  <c r="AF123" i="1" s="1"/>
  <c r="U443" i="1"/>
  <c r="Y443" i="1" s="1"/>
  <c r="AC443" i="1" s="1"/>
  <c r="X257" i="1"/>
  <c r="AB257" i="1" s="1"/>
  <c r="AF257" i="1" s="1"/>
  <c r="V520" i="1"/>
  <c r="Z520" i="1" s="1"/>
  <c r="AD520" i="1" s="1"/>
  <c r="U557" i="1"/>
  <c r="Y557" i="1" s="1"/>
  <c r="AC557" i="1" s="1"/>
  <c r="V409" i="1"/>
  <c r="Z409" i="1" s="1"/>
  <c r="AD409" i="1" s="1"/>
  <c r="U542" i="1"/>
  <c r="Y542" i="1" s="1"/>
  <c r="AC542" i="1" s="1"/>
  <c r="V138" i="1"/>
  <c r="Z138" i="1" s="1"/>
  <c r="AD138" i="1" s="1"/>
  <c r="W454" i="1"/>
  <c r="AA454" i="1" s="1"/>
  <c r="AE454" i="1" s="1"/>
  <c r="V539" i="1"/>
  <c r="Z539" i="1" s="1"/>
  <c r="AD539" i="1" s="1"/>
  <c r="U384" i="1"/>
  <c r="Y384" i="1" s="1"/>
  <c r="AC384" i="1" s="1"/>
  <c r="X465" i="1"/>
  <c r="AB465" i="1" s="1"/>
  <c r="AF465" i="1" s="1"/>
  <c r="V396" i="1"/>
  <c r="Z396" i="1" s="1"/>
  <c r="AD396" i="1" s="1"/>
  <c r="U209" i="1"/>
  <c r="Y209" i="1" s="1"/>
  <c r="AC209" i="1" s="1"/>
  <c r="U529" i="1"/>
  <c r="Y529" i="1" s="1"/>
  <c r="AC529" i="1" s="1"/>
  <c r="W152" i="1"/>
  <c r="AA152" i="1" s="1"/>
  <c r="AE152" i="1" s="1"/>
  <c r="V381" i="1"/>
  <c r="Z381" i="1" s="1"/>
  <c r="AD381" i="1" s="1"/>
  <c r="U194" i="1"/>
  <c r="Y194" i="1" s="1"/>
  <c r="AC194" i="1" s="1"/>
  <c r="U530" i="1"/>
  <c r="Y530" i="1" s="1"/>
  <c r="AC530" i="1" s="1"/>
  <c r="U311" i="1"/>
  <c r="Y311" i="1" s="1"/>
  <c r="AC311" i="1" s="1"/>
  <c r="W288" i="1"/>
  <c r="AA288" i="1" s="1"/>
  <c r="AE288" i="1" s="1"/>
  <c r="V350" i="1"/>
  <c r="Z350" i="1" s="1"/>
  <c r="AD350" i="1" s="1"/>
  <c r="V606" i="1"/>
  <c r="Z606" i="1" s="1"/>
  <c r="AD606" i="1" s="1"/>
  <c r="U355" i="1"/>
  <c r="Y355" i="1" s="1"/>
  <c r="AC355" i="1" s="1"/>
  <c r="U611" i="1"/>
  <c r="Y611" i="1" s="1"/>
  <c r="AC611" i="1" s="1"/>
  <c r="W418" i="1"/>
  <c r="AA418" i="1" s="1"/>
  <c r="AE418" i="1" s="1"/>
  <c r="V383" i="1"/>
  <c r="Z383" i="1" s="1"/>
  <c r="AD383" i="1" s="1"/>
  <c r="U132" i="1"/>
  <c r="Y132" i="1" s="1"/>
  <c r="AC132" i="1" s="1"/>
  <c r="U388" i="1"/>
  <c r="Y388" i="1" s="1"/>
  <c r="AC388" i="1" s="1"/>
  <c r="U358" i="1"/>
  <c r="Y358" i="1" s="1"/>
  <c r="AC358" i="1" s="1"/>
  <c r="W230" i="1"/>
  <c r="AA230" i="1" s="1"/>
  <c r="AE230" i="1" s="1"/>
  <c r="V329" i="1"/>
  <c r="Z329" i="1" s="1"/>
  <c r="AD329" i="1" s="1"/>
  <c r="V592" i="1"/>
  <c r="Z592" i="1" s="1"/>
  <c r="AD592" i="1" s="1"/>
  <c r="U341" i="1"/>
  <c r="Y341" i="1" s="1"/>
  <c r="AC341" i="1" s="1"/>
  <c r="U597" i="1"/>
  <c r="Y597" i="1" s="1"/>
  <c r="AC597" i="1" s="1"/>
  <c r="X355" i="1"/>
  <c r="AB355" i="1" s="1"/>
  <c r="AF355" i="1" s="1"/>
  <c r="V153" i="1"/>
  <c r="Z153" i="1" s="1"/>
  <c r="AD153" i="1" s="1"/>
  <c r="V577" i="1"/>
  <c r="Z577" i="1" s="1"/>
  <c r="AD577" i="1" s="1"/>
  <c r="U406" i="1"/>
  <c r="Y406" i="1" s="1"/>
  <c r="AC406" i="1" s="1"/>
  <c r="W501" i="1"/>
  <c r="AA501" i="1" s="1"/>
  <c r="AE501" i="1" s="1"/>
  <c r="V498" i="1"/>
  <c r="Z498" i="1" s="1"/>
  <c r="AD498" i="1" s="1"/>
  <c r="X243" i="1"/>
  <c r="AB243" i="1" s="1"/>
  <c r="AF243" i="1" s="1"/>
  <c r="W600" i="1"/>
  <c r="AA600" i="1" s="1"/>
  <c r="AE600" i="1" s="1"/>
  <c r="V469" i="1"/>
  <c r="Z469" i="1" s="1"/>
  <c r="AD469" i="1" s="1"/>
  <c r="U218" i="1"/>
  <c r="Y218" i="1" s="1"/>
  <c r="AC218" i="1" s="1"/>
  <c r="U474" i="1"/>
  <c r="Y474" i="1" s="1"/>
  <c r="AC474" i="1" s="1"/>
  <c r="V388" i="1"/>
  <c r="Z388" i="1" s="1"/>
  <c r="AD388" i="1" s="1"/>
  <c r="U441" i="1"/>
  <c r="Y441" i="1" s="1"/>
  <c r="AC441" i="1" s="1"/>
  <c r="U508" i="1"/>
  <c r="Y508" i="1" s="1"/>
  <c r="AC508" i="1" s="1"/>
  <c r="U300" i="1"/>
  <c r="Y300" i="1" s="1"/>
  <c r="AC300" i="1" s="1"/>
  <c r="V519" i="1"/>
  <c r="Z519" i="1" s="1"/>
  <c r="AD519" i="1" s="1"/>
  <c r="V583" i="1"/>
  <c r="Z583" i="1" s="1"/>
  <c r="AD583" i="1" s="1"/>
  <c r="U140" i="1"/>
  <c r="Y140" i="1" s="1"/>
  <c r="AC140" i="1" s="1"/>
  <c r="U236" i="1"/>
  <c r="Y236" i="1" s="1"/>
  <c r="AC236" i="1" s="1"/>
  <c r="U527" i="1"/>
  <c r="Y527" i="1" s="1"/>
  <c r="AC527" i="1" s="1"/>
  <c r="U152" i="1"/>
  <c r="Y152" i="1" s="1"/>
  <c r="AC152" i="1" s="1"/>
  <c r="U217" i="1"/>
  <c r="Y217" i="1" s="1"/>
  <c r="AC217" i="1" s="1"/>
  <c r="U412" i="1"/>
  <c r="Y412" i="1" s="1"/>
  <c r="AC412" i="1" s="1"/>
  <c r="U543" i="1"/>
  <c r="Y543" i="1" s="1"/>
  <c r="AC543" i="1" s="1"/>
  <c r="W434" i="1"/>
  <c r="AA434" i="1" s="1"/>
  <c r="AE434" i="1" s="1"/>
  <c r="U312" i="1"/>
  <c r="Y312" i="1" s="1"/>
  <c r="AC312" i="1" s="1"/>
  <c r="W259" i="1"/>
  <c r="AA259" i="1" s="1"/>
  <c r="AE259" i="1" s="1"/>
  <c r="X539" i="1"/>
  <c r="AB539" i="1" s="1"/>
  <c r="AF539" i="1" s="1"/>
  <c r="X256" i="1"/>
  <c r="AB256" i="1" s="1"/>
  <c r="AF256" i="1" s="1"/>
  <c r="X166" i="1"/>
  <c r="AB166" i="1" s="1"/>
  <c r="AF166" i="1" s="1"/>
  <c r="W446" i="1"/>
  <c r="AA446" i="1" s="1"/>
  <c r="AE446" i="1" s="1"/>
  <c r="V214" i="1"/>
  <c r="Z214" i="1" s="1"/>
  <c r="AD214" i="1" s="1"/>
  <c r="X187" i="1"/>
  <c r="AB187" i="1" s="1"/>
  <c r="AF187" i="1" s="1"/>
  <c r="U459" i="1"/>
  <c r="Y459" i="1" s="1"/>
  <c r="AC459" i="1" s="1"/>
  <c r="X385" i="1"/>
  <c r="AB385" i="1" s="1"/>
  <c r="AF385" i="1" s="1"/>
  <c r="V536" i="1"/>
  <c r="Z536" i="1" s="1"/>
  <c r="AD536" i="1" s="1"/>
  <c r="U573" i="1"/>
  <c r="Y573" i="1" s="1"/>
  <c r="AC573" i="1" s="1"/>
  <c r="V553" i="1"/>
  <c r="Z553" i="1" s="1"/>
  <c r="AD553" i="1" s="1"/>
  <c r="U558" i="1"/>
  <c r="Y558" i="1" s="1"/>
  <c r="AC558" i="1" s="1"/>
  <c r="V362" i="1"/>
  <c r="Z362" i="1" s="1"/>
  <c r="AD362" i="1" s="1"/>
  <c r="W486" i="1"/>
  <c r="AA486" i="1" s="1"/>
  <c r="AE486" i="1" s="1"/>
  <c r="V571" i="1"/>
  <c r="Z571" i="1" s="1"/>
  <c r="AD571" i="1" s="1"/>
  <c r="U400" i="1"/>
  <c r="Y400" i="1" s="1"/>
  <c r="AC400" i="1" s="1"/>
  <c r="W278" i="1"/>
  <c r="AA278" i="1" s="1"/>
  <c r="AE278" i="1" s="1"/>
  <c r="V412" i="1"/>
  <c r="Z412" i="1" s="1"/>
  <c r="AD412" i="1" s="1"/>
  <c r="U225" i="1"/>
  <c r="Y225" i="1" s="1"/>
  <c r="AC225" i="1" s="1"/>
  <c r="U609" i="1"/>
  <c r="Y609" i="1" s="1"/>
  <c r="AC609" i="1" s="1"/>
  <c r="W216" i="1"/>
  <c r="AA216" i="1" s="1"/>
  <c r="AE216" i="1" s="1"/>
  <c r="V397" i="1"/>
  <c r="Z397" i="1" s="1"/>
  <c r="AD397" i="1" s="1"/>
  <c r="U210" i="1"/>
  <c r="Y210" i="1" s="1"/>
  <c r="AC210" i="1" s="1"/>
  <c r="U546" i="1"/>
  <c r="Y546" i="1" s="1"/>
  <c r="AC546" i="1" s="1"/>
  <c r="U343" i="1"/>
  <c r="Y343" i="1" s="1"/>
  <c r="AC343" i="1" s="1"/>
  <c r="W352" i="1"/>
  <c r="AA352" i="1" s="1"/>
  <c r="AE352" i="1" s="1"/>
  <c r="V366" i="1"/>
  <c r="Z366" i="1" s="1"/>
  <c r="AD366" i="1" s="1"/>
  <c r="U115" i="1"/>
  <c r="Y115" i="1" s="1"/>
  <c r="AC115" i="1" s="1"/>
  <c r="U371" i="1"/>
  <c r="Y371" i="1" s="1"/>
  <c r="AC371" i="1" s="1"/>
  <c r="V385" i="1"/>
  <c r="Z385" i="1" s="1"/>
  <c r="AD385" i="1" s="1"/>
  <c r="W464" i="1"/>
  <c r="AA464" i="1" s="1"/>
  <c r="AE464" i="1" s="1"/>
  <c r="V399" i="1"/>
  <c r="Z399" i="1" s="1"/>
  <c r="AD399" i="1" s="1"/>
  <c r="U148" i="1"/>
  <c r="Y148" i="1" s="1"/>
  <c r="AC148" i="1" s="1"/>
  <c r="U404" i="1"/>
  <c r="Y404" i="1" s="1"/>
  <c r="AC404" i="1" s="1"/>
  <c r="U486" i="1"/>
  <c r="Y486" i="1" s="1"/>
  <c r="AC486" i="1" s="1"/>
  <c r="W294" i="1"/>
  <c r="AA294" i="1" s="1"/>
  <c r="AE294" i="1" s="1"/>
  <c r="V352" i="1"/>
  <c r="Z352" i="1" s="1"/>
  <c r="AD352" i="1" s="1"/>
  <c r="V608" i="1"/>
  <c r="Z608" i="1" s="1"/>
  <c r="AD608" i="1" s="1"/>
  <c r="U357" i="1"/>
  <c r="Y357" i="1" s="1"/>
  <c r="AC357" i="1" s="1"/>
  <c r="U613" i="1"/>
  <c r="Y613" i="1" s="1"/>
  <c r="AC613" i="1" s="1"/>
  <c r="X419" i="1"/>
  <c r="AB419" i="1" s="1"/>
  <c r="AF419" i="1" s="1"/>
  <c r="V185" i="1"/>
  <c r="Z185" i="1" s="1"/>
  <c r="AD185" i="1" s="1"/>
  <c r="V593" i="1"/>
  <c r="Z593" i="1" s="1"/>
  <c r="AD593" i="1" s="1"/>
  <c r="U502" i="1"/>
  <c r="Y502" i="1" s="1"/>
  <c r="AC502" i="1" s="1"/>
  <c r="W533" i="1"/>
  <c r="AA533" i="1" s="1"/>
  <c r="AE533" i="1" s="1"/>
  <c r="V514" i="1"/>
  <c r="Z514" i="1" s="1"/>
  <c r="AD514" i="1" s="1"/>
  <c r="X307" i="1"/>
  <c r="AB307" i="1" s="1"/>
  <c r="AF307" i="1" s="1"/>
  <c r="V125" i="1"/>
  <c r="Z125" i="1" s="1"/>
  <c r="AD125" i="1" s="1"/>
  <c r="V485" i="1"/>
  <c r="Z485" i="1" s="1"/>
  <c r="AD485" i="1" s="1"/>
  <c r="U234" i="1"/>
  <c r="Y234" i="1" s="1"/>
  <c r="AC234" i="1" s="1"/>
  <c r="U490" i="1"/>
  <c r="Y490" i="1" s="1"/>
  <c r="AC490" i="1" s="1"/>
  <c r="V503" i="1"/>
  <c r="Z503" i="1" s="1"/>
  <c r="AD503" i="1" s="1"/>
  <c r="U505" i="1"/>
  <c r="Y505" i="1" s="1"/>
  <c r="AC505" i="1" s="1"/>
  <c r="U572" i="1"/>
  <c r="Y572" i="1" s="1"/>
  <c r="AC572" i="1" s="1"/>
  <c r="U428" i="1"/>
  <c r="Y428" i="1" s="1"/>
  <c r="AC428" i="1" s="1"/>
  <c r="V580" i="1"/>
  <c r="Z580" i="1" s="1"/>
  <c r="AD580" i="1" s="1"/>
  <c r="U137" i="1"/>
  <c r="Y137" i="1" s="1"/>
  <c r="AC137" i="1" s="1"/>
  <c r="U204" i="1"/>
  <c r="Y204" i="1" s="1"/>
  <c r="AC204" i="1" s="1"/>
  <c r="U364" i="1"/>
  <c r="Y364" i="1" s="1"/>
  <c r="AC364" i="1" s="1"/>
  <c r="U588" i="1"/>
  <c r="Y588" i="1" s="1"/>
  <c r="AC588" i="1" s="1"/>
  <c r="U216" i="1"/>
  <c r="Y216" i="1" s="1"/>
  <c r="AC216" i="1" s="1"/>
  <c r="U281" i="1"/>
  <c r="Y281" i="1" s="1"/>
  <c r="AC281" i="1" s="1"/>
  <c r="U476" i="1"/>
  <c r="Y476" i="1" s="1"/>
  <c r="AC476" i="1" s="1"/>
  <c r="X365" i="1"/>
  <c r="AB365" i="1" s="1"/>
  <c r="AF365" i="1" s="1"/>
  <c r="V188" i="1"/>
  <c r="Z188" i="1" s="1"/>
  <c r="AD188" i="1" s="1"/>
  <c r="U440" i="1"/>
  <c r="Y440" i="1" s="1"/>
  <c r="AC440" i="1" s="1"/>
  <c r="V313" i="1"/>
  <c r="Z313" i="1" s="1"/>
  <c r="AD313" i="1" s="1"/>
  <c r="X147" i="1"/>
  <c r="AB147" i="1" s="1"/>
  <c r="AF147" i="1" s="1"/>
  <c r="U291" i="1"/>
  <c r="Y291" i="1" s="1"/>
  <c r="AC291" i="1" s="1"/>
  <c r="U277" i="1"/>
  <c r="Y277" i="1" s="1"/>
  <c r="AC277" i="1" s="1"/>
  <c r="X512" i="1"/>
  <c r="AB512" i="1" s="1"/>
  <c r="AF512" i="1" s="1"/>
  <c r="X422" i="1"/>
  <c r="AB422" i="1" s="1"/>
  <c r="AF422" i="1" s="1"/>
  <c r="V195" i="1"/>
  <c r="Z195" i="1" s="1"/>
  <c r="AD195" i="1" s="1"/>
  <c r="V230" i="1"/>
  <c r="Z230" i="1" s="1"/>
  <c r="AD230" i="1" s="1"/>
  <c r="X251" i="1"/>
  <c r="AB251" i="1" s="1"/>
  <c r="AF251" i="1" s="1"/>
  <c r="U475" i="1"/>
  <c r="Y475" i="1" s="1"/>
  <c r="AC475" i="1" s="1"/>
  <c r="X449" i="1"/>
  <c r="AB449" i="1" s="1"/>
  <c r="AF449" i="1" s="1"/>
  <c r="V552" i="1"/>
  <c r="Z552" i="1" s="1"/>
  <c r="AD552" i="1" s="1"/>
  <c r="U589" i="1"/>
  <c r="Y589" i="1" s="1"/>
  <c r="AC589" i="1" s="1"/>
  <c r="V585" i="1"/>
  <c r="Z585" i="1" s="1"/>
  <c r="AD585" i="1" s="1"/>
  <c r="U590" i="1"/>
  <c r="Y590" i="1" s="1"/>
  <c r="AC590" i="1" s="1"/>
  <c r="V378" i="1"/>
  <c r="Z378" i="1" s="1"/>
  <c r="AD378" i="1" s="1"/>
  <c r="W518" i="1"/>
  <c r="AA518" i="1" s="1"/>
  <c r="AE518" i="1" s="1"/>
  <c r="V587" i="1"/>
  <c r="Z587" i="1" s="1"/>
  <c r="AD587" i="1" s="1"/>
  <c r="U416" i="1"/>
  <c r="Y416" i="1" s="1"/>
  <c r="AC416" i="1" s="1"/>
  <c r="W342" i="1"/>
  <c r="AA342" i="1" s="1"/>
  <c r="AE342" i="1" s="1"/>
  <c r="V428" i="1"/>
  <c r="Z428" i="1" s="1"/>
  <c r="AD428" i="1" s="1"/>
  <c r="U241" i="1"/>
  <c r="Y241" i="1" s="1"/>
  <c r="AC241" i="1" s="1"/>
  <c r="V401" i="1"/>
  <c r="Z401" i="1" s="1"/>
  <c r="AD401" i="1" s="1"/>
  <c r="W280" i="1"/>
  <c r="AA280" i="1" s="1"/>
  <c r="AE280" i="1" s="1"/>
  <c r="V413" i="1"/>
  <c r="Z413" i="1" s="1"/>
  <c r="AD413" i="1" s="1"/>
  <c r="U274" i="1"/>
  <c r="Y274" i="1" s="1"/>
  <c r="AC274" i="1" s="1"/>
  <c r="U562" i="1"/>
  <c r="Y562" i="1" s="1"/>
  <c r="AC562" i="1" s="1"/>
  <c r="U375" i="1"/>
  <c r="Y375" i="1" s="1"/>
  <c r="AC375" i="1" s="1"/>
  <c r="W416" i="1"/>
  <c r="AA416" i="1" s="1"/>
  <c r="AE416" i="1" s="1"/>
  <c r="V382" i="1"/>
  <c r="Z382" i="1" s="1"/>
  <c r="AD382" i="1" s="1"/>
  <c r="U131" i="1"/>
  <c r="Y131" i="1" s="1"/>
  <c r="AC131" i="1" s="1"/>
  <c r="U387" i="1"/>
  <c r="Y387" i="1" s="1"/>
  <c r="AC387" i="1" s="1"/>
  <c r="U422" i="1"/>
  <c r="Y422" i="1" s="1"/>
  <c r="AC422" i="1" s="1"/>
  <c r="W496" i="1"/>
  <c r="AA496" i="1" s="1"/>
  <c r="AE496" i="1" s="1"/>
  <c r="V415" i="1"/>
  <c r="Z415" i="1" s="1"/>
  <c r="AD415" i="1" s="1"/>
  <c r="U164" i="1"/>
  <c r="Y164" i="1" s="1"/>
  <c r="AC164" i="1" s="1"/>
  <c r="U420" i="1"/>
  <c r="Y420" i="1" s="1"/>
  <c r="AC420" i="1" s="1"/>
  <c r="U566" i="1"/>
  <c r="Y566" i="1" s="1"/>
  <c r="AC566" i="1" s="1"/>
  <c r="W358" i="1"/>
  <c r="AA358" i="1" s="1"/>
  <c r="AE358" i="1" s="1"/>
  <c r="V368" i="1"/>
  <c r="Z368" i="1" s="1"/>
  <c r="AD368" i="1" s="1"/>
  <c r="U117" i="1"/>
  <c r="Y117" i="1" s="1"/>
  <c r="AC117" i="1" s="1"/>
  <c r="U373" i="1"/>
  <c r="Y373" i="1" s="1"/>
  <c r="AC373" i="1" s="1"/>
  <c r="V369" i="1"/>
  <c r="Z369" i="1" s="1"/>
  <c r="AD369" i="1" s="1"/>
  <c r="X483" i="1"/>
  <c r="AB483" i="1" s="1"/>
  <c r="AF483" i="1" s="1"/>
  <c r="V217" i="1"/>
  <c r="Z217" i="1" s="1"/>
  <c r="AD217" i="1" s="1"/>
  <c r="V609" i="1"/>
  <c r="Z609" i="1" s="1"/>
  <c r="AD609" i="1" s="1"/>
  <c r="X171" i="1"/>
  <c r="AB171" i="1" s="1"/>
  <c r="AF171" i="1" s="1"/>
  <c r="W565" i="1"/>
  <c r="AA565" i="1" s="1"/>
  <c r="AE565" i="1" s="1"/>
  <c r="V530" i="1"/>
  <c r="Z530" i="1" s="1"/>
  <c r="AD530" i="1" s="1"/>
  <c r="X371" i="1"/>
  <c r="AB371" i="1" s="1"/>
  <c r="AF371" i="1" s="1"/>
  <c r="V157" i="1"/>
  <c r="Z157" i="1" s="1"/>
  <c r="AD157" i="1" s="1"/>
  <c r="V501" i="1"/>
  <c r="Z501" i="1" s="1"/>
  <c r="AD501" i="1" s="1"/>
  <c r="U250" i="1"/>
  <c r="Y250" i="1" s="1"/>
  <c r="AC250" i="1" s="1"/>
  <c r="U506" i="1"/>
  <c r="Y506" i="1" s="1"/>
  <c r="AC506" i="1" s="1"/>
  <c r="V564" i="1"/>
  <c r="Z564" i="1" s="1"/>
  <c r="AD564" i="1" s="1"/>
  <c r="U569" i="1"/>
  <c r="Y569" i="1" s="1"/>
  <c r="AC569" i="1" s="1"/>
  <c r="X561" i="1"/>
  <c r="AB561" i="1" s="1"/>
  <c r="AF561" i="1" s="1"/>
  <c r="U556" i="1"/>
  <c r="Y556" i="1" s="1"/>
  <c r="AC556" i="1" s="1"/>
  <c r="U136" i="1"/>
  <c r="Y136" i="1" s="1"/>
  <c r="AC136" i="1" s="1"/>
  <c r="U201" i="1"/>
  <c r="Y201" i="1" s="1"/>
  <c r="AC201" i="1" s="1"/>
  <c r="U268" i="1"/>
  <c r="Y268" i="1" s="1"/>
  <c r="AC268" i="1" s="1"/>
  <c r="U492" i="1"/>
  <c r="Y492" i="1" s="1"/>
  <c r="AC492" i="1" s="1"/>
  <c r="U345" i="1"/>
  <c r="Y345" i="1" s="1"/>
  <c r="AC345" i="1" s="1"/>
  <c r="U280" i="1"/>
  <c r="Y280" i="1" s="1"/>
  <c r="AC280" i="1" s="1"/>
  <c r="U409" i="1"/>
  <c r="Y409" i="1" s="1"/>
  <c r="AC409" i="1" s="1"/>
  <c r="U540" i="1"/>
  <c r="Y540" i="1" s="1"/>
  <c r="AC540" i="1" s="1"/>
  <c r="W370" i="1"/>
  <c r="AA370" i="1" s="1"/>
  <c r="AE370" i="1" s="1"/>
  <c r="V387" i="1"/>
  <c r="Z387" i="1" s="1"/>
  <c r="AD387" i="1" s="1"/>
  <c r="U504" i="1"/>
  <c r="Y504" i="1" s="1"/>
  <c r="AC504" i="1" s="1"/>
  <c r="V284" i="1"/>
  <c r="Z284" i="1" s="1"/>
  <c r="AD284" i="1" s="1"/>
  <c r="V215" i="1"/>
  <c r="Z215" i="1" s="1"/>
  <c r="AD215" i="1" s="1"/>
  <c r="W261" i="1"/>
  <c r="AA261" i="1" s="1"/>
  <c r="AE261" i="1" s="1"/>
  <c r="W171" i="1"/>
  <c r="AA171" i="1" s="1"/>
  <c r="AE171" i="1" s="1"/>
  <c r="X218" i="1"/>
  <c r="AB218" i="1" s="1"/>
  <c r="AF218" i="1" s="1"/>
  <c r="V246" i="1"/>
  <c r="Z246" i="1" s="1"/>
  <c r="AD246" i="1" s="1"/>
  <c r="W320" i="1"/>
  <c r="AA320" i="1" s="1"/>
  <c r="AE320" i="1" s="1"/>
  <c r="U491" i="1"/>
  <c r="Y491" i="1" s="1"/>
  <c r="AC491" i="1" s="1"/>
  <c r="X513" i="1"/>
  <c r="AB513" i="1" s="1"/>
  <c r="AF513" i="1" s="1"/>
  <c r="V568" i="1"/>
  <c r="Z568" i="1" s="1"/>
  <c r="AD568" i="1" s="1"/>
  <c r="X579" i="1"/>
  <c r="AB579" i="1" s="1"/>
  <c r="AF579" i="1" s="1"/>
  <c r="V601" i="1"/>
  <c r="Z601" i="1" s="1"/>
  <c r="AD601" i="1" s="1"/>
  <c r="U606" i="1"/>
  <c r="Y606" i="1" s="1"/>
  <c r="AC606" i="1" s="1"/>
  <c r="V394" i="1"/>
  <c r="Z394" i="1" s="1"/>
  <c r="AD394" i="1" s="1"/>
  <c r="W550" i="1"/>
  <c r="AA550" i="1" s="1"/>
  <c r="AE550" i="1" s="1"/>
  <c r="V603" i="1"/>
  <c r="Z603" i="1" s="1"/>
  <c r="AD603" i="1" s="1"/>
  <c r="U432" i="1"/>
  <c r="Y432" i="1" s="1"/>
  <c r="AC432" i="1" s="1"/>
  <c r="W406" i="1"/>
  <c r="AA406" i="1" s="1"/>
  <c r="AE406" i="1" s="1"/>
  <c r="V444" i="1"/>
  <c r="Z444" i="1" s="1"/>
  <c r="AD444" i="1" s="1"/>
  <c r="U257" i="1"/>
  <c r="Y257" i="1" s="1"/>
  <c r="AC257" i="1" s="1"/>
  <c r="U326" i="1"/>
  <c r="Y326" i="1" s="1"/>
  <c r="AC326" i="1" s="1"/>
  <c r="W344" i="1"/>
  <c r="AA344" i="1" s="1"/>
  <c r="AE344" i="1" s="1"/>
  <c r="V429" i="1"/>
  <c r="Z429" i="1" s="1"/>
  <c r="AD429" i="1" s="1"/>
  <c r="U290" i="1"/>
  <c r="Y290" i="1" s="1"/>
  <c r="AC290" i="1" s="1"/>
  <c r="U578" i="1"/>
  <c r="Y578" i="1" s="1"/>
  <c r="AC578" i="1" s="1"/>
  <c r="U407" i="1"/>
  <c r="Y407" i="1" s="1"/>
  <c r="AC407" i="1" s="1"/>
  <c r="W461" i="1"/>
  <c r="AA461" i="1" s="1"/>
  <c r="AE461" i="1" s="1"/>
  <c r="V398" i="1"/>
  <c r="Z398" i="1" s="1"/>
  <c r="AD398" i="1" s="1"/>
  <c r="U147" i="1"/>
  <c r="Y147" i="1" s="1"/>
  <c r="AC147" i="1" s="1"/>
  <c r="U403" i="1"/>
  <c r="Y403" i="1" s="1"/>
  <c r="AC403" i="1" s="1"/>
  <c r="V418" i="1"/>
  <c r="Z418" i="1" s="1"/>
  <c r="AD418" i="1" s="1"/>
  <c r="W528" i="1"/>
  <c r="AA528" i="1" s="1"/>
  <c r="AE528" i="1" s="1"/>
  <c r="V431" i="1"/>
  <c r="Z431" i="1" s="1"/>
  <c r="AD431" i="1" s="1"/>
  <c r="U180" i="1"/>
  <c r="Y180" i="1" s="1"/>
  <c r="AC180" i="1" s="1"/>
  <c r="U436" i="1"/>
  <c r="Y436" i="1" s="1"/>
  <c r="AC436" i="1" s="1"/>
  <c r="V301" i="1"/>
  <c r="Z301" i="1" s="1"/>
  <c r="AD301" i="1" s="1"/>
  <c r="W422" i="1"/>
  <c r="AA422" i="1" s="1"/>
  <c r="AE422" i="1" s="1"/>
  <c r="V384" i="1"/>
  <c r="Z384" i="1" s="1"/>
  <c r="AD384" i="1" s="1"/>
  <c r="U133" i="1"/>
  <c r="Y133" i="1" s="1"/>
  <c r="AC133" i="1" s="1"/>
  <c r="U389" i="1"/>
  <c r="Y389" i="1" s="1"/>
  <c r="AC389" i="1" s="1"/>
  <c r="U342" i="1"/>
  <c r="Y342" i="1" s="1"/>
  <c r="AC342" i="1" s="1"/>
  <c r="X547" i="1"/>
  <c r="AB547" i="1" s="1"/>
  <c r="AF547" i="1" s="1"/>
  <c r="V247" i="1"/>
  <c r="Z247" i="1" s="1"/>
  <c r="AD247" i="1" s="1"/>
  <c r="U118" i="1"/>
  <c r="Y118" i="1" s="1"/>
  <c r="AC118" i="1" s="1"/>
  <c r="X235" i="1"/>
  <c r="AB235" i="1" s="1"/>
  <c r="AF235" i="1" s="1"/>
  <c r="W597" i="1"/>
  <c r="AA597" i="1" s="1"/>
  <c r="AE597" i="1" s="1"/>
  <c r="V546" i="1"/>
  <c r="Z546" i="1" s="1"/>
  <c r="AD546" i="1" s="1"/>
  <c r="X435" i="1"/>
  <c r="AB435" i="1" s="1"/>
  <c r="AF435" i="1" s="1"/>
  <c r="V189" i="1"/>
  <c r="Z189" i="1" s="1"/>
  <c r="AD189" i="1" s="1"/>
  <c r="V517" i="1"/>
  <c r="Z517" i="1" s="1"/>
  <c r="AD517" i="1" s="1"/>
  <c r="U266" i="1"/>
  <c r="Y266" i="1" s="1"/>
  <c r="AC266" i="1" s="1"/>
  <c r="U522" i="1"/>
  <c r="Y522" i="1" s="1"/>
  <c r="AC522" i="1" s="1"/>
  <c r="U184" i="1"/>
  <c r="Y184" i="1" s="1"/>
  <c r="AC184" i="1" s="1"/>
  <c r="U607" i="1"/>
  <c r="Y607" i="1" s="1"/>
  <c r="AC607" i="1" s="1"/>
  <c r="U191" i="1"/>
  <c r="Y191" i="1" s="1"/>
  <c r="AC191" i="1" s="1"/>
  <c r="W503" i="1"/>
  <c r="AA503" i="1" s="1"/>
  <c r="AE503" i="1" s="1"/>
  <c r="U200" i="1"/>
  <c r="Y200" i="1" s="1"/>
  <c r="AC200" i="1" s="1"/>
  <c r="U265" i="1"/>
  <c r="Y265" i="1" s="1"/>
  <c r="AC265" i="1" s="1"/>
  <c r="U332" i="1"/>
  <c r="Y332" i="1" s="1"/>
  <c r="AC332" i="1" s="1"/>
  <c r="X177" i="1"/>
  <c r="AB177" i="1" s="1"/>
  <c r="AF177" i="1" s="1"/>
  <c r="U599" i="1"/>
  <c r="Y599" i="1" s="1"/>
  <c r="AC599" i="1" s="1"/>
  <c r="U344" i="1"/>
  <c r="Y344" i="1" s="1"/>
  <c r="AC344" i="1" s="1"/>
  <c r="U473" i="1"/>
  <c r="Y473" i="1" s="1"/>
  <c r="AC473" i="1" s="1"/>
  <c r="U600" i="1"/>
  <c r="Y600" i="1" s="1"/>
  <c r="AC600" i="1" s="1"/>
  <c r="V155" i="1"/>
  <c r="Z155" i="1" s="1"/>
  <c r="AD155" i="1" s="1"/>
  <c r="V500" i="1"/>
  <c r="Z500" i="1" s="1"/>
  <c r="AD500" i="1" s="1"/>
  <c r="U568" i="1"/>
  <c r="Y568" i="1" s="1"/>
  <c r="AC568" i="1" s="1"/>
  <c r="V411" i="1"/>
  <c r="Z411" i="1" s="1"/>
  <c r="AD411" i="1" s="1"/>
  <c r="V204" i="1"/>
  <c r="Z204" i="1" s="1"/>
  <c r="AD204" i="1" s="1"/>
  <c r="U465" i="1"/>
  <c r="Y465" i="1" s="1"/>
  <c r="AC465" i="1" s="1"/>
  <c r="U434" i="1"/>
  <c r="Y434" i="1" s="1"/>
  <c r="AC434" i="1" s="1"/>
  <c r="U547" i="1"/>
  <c r="Y547" i="1" s="1"/>
  <c r="AC547" i="1" s="1"/>
  <c r="U567" i="1"/>
  <c r="Y567" i="1" s="1"/>
  <c r="AC567" i="1" s="1"/>
  <c r="X178" i="1"/>
  <c r="AB178" i="1" s="1"/>
  <c r="AF178" i="1" s="1"/>
  <c r="W427" i="1"/>
  <c r="AA427" i="1" s="1"/>
  <c r="AE427" i="1" s="1"/>
  <c r="X474" i="1"/>
  <c r="AB474" i="1" s="1"/>
  <c r="AF474" i="1" s="1"/>
  <c r="X222" i="1"/>
  <c r="AB222" i="1" s="1"/>
  <c r="AF222" i="1" s="1"/>
  <c r="W541" i="1"/>
  <c r="AA541" i="1" s="1"/>
  <c r="AE541" i="1" s="1"/>
  <c r="X317" i="1"/>
  <c r="AB317" i="1" s="1"/>
  <c r="AF317" i="1" s="1"/>
  <c r="X577" i="1"/>
  <c r="AB577" i="1" s="1"/>
  <c r="AF577" i="1" s="1"/>
  <c r="V584" i="1"/>
  <c r="Z584" i="1" s="1"/>
  <c r="AD584" i="1" s="1"/>
  <c r="W200" i="1"/>
  <c r="AA200" i="1" s="1"/>
  <c r="AE200" i="1" s="1"/>
  <c r="U110" i="1"/>
  <c r="Y110" i="1" s="1"/>
  <c r="AC110" i="1" s="1"/>
  <c r="X139" i="1"/>
  <c r="AB139" i="1" s="1"/>
  <c r="AF139" i="1" s="1"/>
  <c r="V410" i="1"/>
  <c r="Z410" i="1" s="1"/>
  <c r="AD410" i="1" s="1"/>
  <c r="V203" i="1"/>
  <c r="Z203" i="1" s="1"/>
  <c r="AD203" i="1" s="1"/>
  <c r="U112" i="1"/>
  <c r="Y112" i="1" s="1"/>
  <c r="AC112" i="1" s="1"/>
  <c r="U448" i="1"/>
  <c r="Y448" i="1" s="1"/>
  <c r="AC448" i="1" s="1"/>
  <c r="W455" i="1"/>
  <c r="AA455" i="1" s="1"/>
  <c r="AE455" i="1" s="1"/>
  <c r="V460" i="1"/>
  <c r="Z460" i="1" s="1"/>
  <c r="AD460" i="1" s="1"/>
  <c r="U273" i="1"/>
  <c r="Y273" i="1" s="1"/>
  <c r="AC273" i="1" s="1"/>
  <c r="U438" i="1"/>
  <c r="Y438" i="1" s="1"/>
  <c r="AC438" i="1" s="1"/>
  <c r="W408" i="1"/>
  <c r="AA408" i="1" s="1"/>
  <c r="AE408" i="1" s="1"/>
  <c r="V445" i="1"/>
  <c r="Z445" i="1" s="1"/>
  <c r="AD445" i="1" s="1"/>
  <c r="U306" i="1"/>
  <c r="Y306" i="1" s="1"/>
  <c r="AC306" i="1" s="1"/>
  <c r="U594" i="1"/>
  <c r="Y594" i="1" s="1"/>
  <c r="AC594" i="1" s="1"/>
  <c r="U487" i="1"/>
  <c r="Y487" i="1" s="1"/>
  <c r="AC487" i="1" s="1"/>
  <c r="W493" i="1"/>
  <c r="AA493" i="1" s="1"/>
  <c r="AE493" i="1" s="1"/>
  <c r="V414" i="1"/>
  <c r="Z414" i="1" s="1"/>
  <c r="AD414" i="1" s="1"/>
  <c r="U163" i="1"/>
  <c r="Y163" i="1" s="1"/>
  <c r="AC163" i="1" s="1"/>
  <c r="U419" i="1"/>
  <c r="Y419" i="1" s="1"/>
  <c r="AC419" i="1" s="1"/>
  <c r="X157" i="1"/>
  <c r="AB157" i="1" s="1"/>
  <c r="AF157" i="1" s="1"/>
  <c r="W560" i="1"/>
  <c r="AA560" i="1" s="1"/>
  <c r="AE560" i="1" s="1"/>
  <c r="V447" i="1"/>
  <c r="Z447" i="1" s="1"/>
  <c r="AD447" i="1" s="1"/>
  <c r="U196" i="1"/>
  <c r="Y196" i="1" s="1"/>
  <c r="AC196" i="1" s="1"/>
  <c r="U452" i="1"/>
  <c r="Y452" i="1" s="1"/>
  <c r="AC452" i="1" s="1"/>
  <c r="U295" i="1"/>
  <c r="Y295" i="1" s="1"/>
  <c r="AC295" i="1" s="1"/>
  <c r="W466" i="1"/>
  <c r="AA466" i="1" s="1"/>
  <c r="AE466" i="1" s="1"/>
  <c r="V400" i="1"/>
  <c r="Z400" i="1" s="1"/>
  <c r="AD400" i="1" s="1"/>
  <c r="U149" i="1"/>
  <c r="Y149" i="1" s="1"/>
  <c r="AC149" i="1" s="1"/>
  <c r="U405" i="1"/>
  <c r="Y405" i="1" s="1"/>
  <c r="AC405" i="1" s="1"/>
  <c r="U454" i="1"/>
  <c r="Y454" i="1" s="1"/>
  <c r="AC454" i="1" s="1"/>
  <c r="X611" i="1"/>
  <c r="AB611" i="1" s="1"/>
  <c r="AF611" i="1" s="1"/>
  <c r="V274" i="1"/>
  <c r="Z274" i="1" s="1"/>
  <c r="AD274" i="1" s="1"/>
  <c r="U134" i="1"/>
  <c r="Y134" i="1" s="1"/>
  <c r="AC134" i="1" s="1"/>
  <c r="X299" i="1"/>
  <c r="AB299" i="1" s="1"/>
  <c r="AF299" i="1" s="1"/>
  <c r="V122" i="1"/>
  <c r="Z122" i="1" s="1"/>
  <c r="AD122" i="1" s="1"/>
  <c r="V578" i="1"/>
  <c r="Z578" i="1" s="1"/>
  <c r="AD578" i="1" s="1"/>
  <c r="X499" i="1"/>
  <c r="AB499" i="1" s="1"/>
  <c r="AF499" i="1" s="1"/>
  <c r="V221" i="1"/>
  <c r="Z221" i="1" s="1"/>
  <c r="AD221" i="1" s="1"/>
  <c r="V533" i="1"/>
  <c r="Z533" i="1" s="1"/>
  <c r="AD533" i="1" s="1"/>
  <c r="U282" i="1"/>
  <c r="Y282" i="1" s="1"/>
  <c r="AC282" i="1" s="1"/>
  <c r="U538" i="1"/>
  <c r="Y538" i="1" s="1"/>
  <c r="AC538" i="1" s="1"/>
  <c r="U376" i="1"/>
  <c r="Y376" i="1" s="1"/>
  <c r="AC376" i="1" s="1"/>
  <c r="X557" i="1"/>
  <c r="AB557" i="1" s="1"/>
  <c r="AF557" i="1" s="1"/>
  <c r="U319" i="1"/>
  <c r="Y319" i="1" s="1"/>
  <c r="AC319" i="1" s="1"/>
  <c r="V250" i="1"/>
  <c r="Z250" i="1" s="1"/>
  <c r="AD250" i="1" s="1"/>
  <c r="U264" i="1"/>
  <c r="Y264" i="1" s="1"/>
  <c r="AC264" i="1" s="1"/>
  <c r="U329" i="1"/>
  <c r="Y329" i="1" s="1"/>
  <c r="AC329" i="1" s="1"/>
  <c r="U396" i="1"/>
  <c r="Y396" i="1" s="1"/>
  <c r="AC396" i="1" s="1"/>
  <c r="W182" i="1"/>
  <c r="AA182" i="1" s="1"/>
  <c r="AE182" i="1" s="1"/>
  <c r="U415" i="1"/>
  <c r="Y415" i="1" s="1"/>
  <c r="AC415" i="1" s="1"/>
  <c r="U408" i="1"/>
  <c r="Y408" i="1" s="1"/>
  <c r="AC408" i="1" s="1"/>
  <c r="U537" i="1"/>
  <c r="Y537" i="1" s="1"/>
  <c r="AC537" i="1" s="1"/>
  <c r="V548" i="1"/>
  <c r="Z548" i="1" s="1"/>
  <c r="AD548" i="1" s="1"/>
  <c r="V356" i="1"/>
  <c r="Z356" i="1" s="1"/>
  <c r="AD356" i="1" s="1"/>
  <c r="V563" i="1"/>
  <c r="Z563" i="1" s="1"/>
  <c r="AD563" i="1" s="1"/>
  <c r="X369" i="1"/>
  <c r="AB369" i="1" s="1"/>
  <c r="AF369" i="1" s="1"/>
  <c r="W517" i="1"/>
  <c r="AA517" i="1" s="1"/>
  <c r="AE517" i="1" s="1"/>
  <c r="V575" i="1"/>
  <c r="Z575" i="1" s="1"/>
  <c r="AD575" i="1" s="1"/>
  <c r="X434" i="1"/>
  <c r="AB434" i="1" s="1"/>
  <c r="AF434" i="1" s="1"/>
  <c r="V176" i="1"/>
  <c r="Z176" i="1" s="1"/>
  <c r="AD176" i="1" s="1"/>
  <c r="W223" i="1"/>
  <c r="AA223" i="1" s="1"/>
  <c r="AE223" i="1" s="1"/>
  <c r="X238" i="1"/>
  <c r="AB238" i="1" s="1"/>
  <c r="AF238" i="1" s="1"/>
  <c r="W573" i="1"/>
  <c r="AA573" i="1" s="1"/>
  <c r="AE573" i="1" s="1"/>
  <c r="X509" i="1"/>
  <c r="AB509" i="1" s="1"/>
  <c r="AF509" i="1" s="1"/>
  <c r="W134" i="1"/>
  <c r="AA134" i="1" s="1"/>
  <c r="AE134" i="1" s="1"/>
  <c r="U221" i="1"/>
  <c r="Y221" i="1" s="1"/>
  <c r="AC221" i="1" s="1"/>
  <c r="W264" i="1"/>
  <c r="AA264" i="1" s="1"/>
  <c r="AE264" i="1" s="1"/>
  <c r="U126" i="1"/>
  <c r="Y126" i="1" s="1"/>
  <c r="AC126" i="1" s="1"/>
  <c r="X203" i="1"/>
  <c r="AB203" i="1" s="1"/>
  <c r="AF203" i="1" s="1"/>
  <c r="V426" i="1"/>
  <c r="Z426" i="1" s="1"/>
  <c r="AD426" i="1" s="1"/>
  <c r="V234" i="1"/>
  <c r="Z234" i="1" s="1"/>
  <c r="AD234" i="1" s="1"/>
  <c r="U128" i="1"/>
  <c r="Y128" i="1" s="1"/>
  <c r="AC128" i="1" s="1"/>
  <c r="U528" i="1"/>
  <c r="Y528" i="1" s="1"/>
  <c r="AC528" i="1" s="1"/>
  <c r="W487" i="1"/>
  <c r="AA487" i="1" s="1"/>
  <c r="AE487" i="1" s="1"/>
  <c r="V476" i="1"/>
  <c r="Z476" i="1" s="1"/>
  <c r="AD476" i="1" s="1"/>
  <c r="U353" i="1"/>
  <c r="Y353" i="1" s="1"/>
  <c r="AC353" i="1" s="1"/>
  <c r="U518" i="1"/>
  <c r="Y518" i="1" s="1"/>
  <c r="AC518" i="1" s="1"/>
  <c r="W456" i="1"/>
  <c r="AA456" i="1" s="1"/>
  <c r="AE456" i="1" s="1"/>
  <c r="V525" i="1"/>
  <c r="Z525" i="1" s="1"/>
  <c r="AD525" i="1" s="1"/>
  <c r="U322" i="1"/>
  <c r="Y322" i="1" s="1"/>
  <c r="AC322" i="1" s="1"/>
  <c r="U610" i="1"/>
  <c r="Y610" i="1" s="1"/>
  <c r="AC610" i="1" s="1"/>
  <c r="U535" i="1"/>
  <c r="Y535" i="1" s="1"/>
  <c r="AC535" i="1" s="1"/>
  <c r="W525" i="1"/>
  <c r="AA525" i="1" s="1"/>
  <c r="AE525" i="1" s="1"/>
  <c r="V430" i="1"/>
  <c r="Z430" i="1" s="1"/>
  <c r="AD430" i="1" s="1"/>
  <c r="U179" i="1"/>
  <c r="Y179" i="1" s="1"/>
  <c r="AC179" i="1" s="1"/>
  <c r="U435" i="1"/>
  <c r="Y435" i="1" s="1"/>
  <c r="AC435" i="1" s="1"/>
  <c r="X221" i="1"/>
  <c r="AB221" i="1" s="1"/>
  <c r="AF221" i="1" s="1"/>
  <c r="W592" i="1"/>
  <c r="AA592" i="1" s="1"/>
  <c r="AE592" i="1" s="1"/>
  <c r="V463" i="1"/>
  <c r="Z463" i="1" s="1"/>
  <c r="AD463" i="1" s="1"/>
  <c r="U212" i="1"/>
  <c r="Y212" i="1" s="1"/>
  <c r="AC212" i="1" s="1"/>
  <c r="U468" i="1"/>
  <c r="Y468" i="1" s="1"/>
  <c r="AC468" i="1" s="1"/>
  <c r="U439" i="1"/>
  <c r="Y439" i="1" s="1"/>
  <c r="AC439" i="1" s="1"/>
  <c r="W498" i="1"/>
  <c r="AA498" i="1" s="1"/>
  <c r="AE498" i="1" s="1"/>
  <c r="V416" i="1"/>
  <c r="Z416" i="1" s="1"/>
  <c r="AD416" i="1" s="1"/>
  <c r="U165" i="1"/>
  <c r="Y165" i="1" s="1"/>
  <c r="AC165" i="1" s="1"/>
  <c r="U421" i="1"/>
  <c r="Y421" i="1" s="1"/>
  <c r="AC421" i="1" s="1"/>
  <c r="U550" i="1"/>
  <c r="Y550" i="1" s="1"/>
  <c r="AC550" i="1" s="1"/>
  <c r="W168" i="1"/>
  <c r="AA168" i="1" s="1"/>
  <c r="AE168" i="1" s="1"/>
  <c r="V300" i="1"/>
  <c r="Z300" i="1" s="1"/>
  <c r="AD300" i="1" s="1"/>
  <c r="U150" i="1"/>
  <c r="Y150" i="1" s="1"/>
  <c r="AC150" i="1" s="1"/>
  <c r="X363" i="1"/>
  <c r="AB363" i="1" s="1"/>
  <c r="AF363" i="1" s="1"/>
  <c r="V154" i="1"/>
  <c r="Z154" i="1" s="1"/>
  <c r="AD154" i="1" s="1"/>
  <c r="V594" i="1"/>
  <c r="Z594" i="1" s="1"/>
  <c r="AD594" i="1" s="1"/>
  <c r="X563" i="1"/>
  <c r="AB563" i="1" s="1"/>
  <c r="AF563" i="1" s="1"/>
  <c r="V251" i="1"/>
  <c r="Z251" i="1" s="1"/>
  <c r="AD251" i="1" s="1"/>
  <c r="V549" i="1"/>
  <c r="Z549" i="1" s="1"/>
  <c r="AD549" i="1" s="1"/>
  <c r="U298" i="1"/>
  <c r="Y298" i="1" s="1"/>
  <c r="AC298" i="1" s="1"/>
  <c r="U554" i="1"/>
  <c r="Y554" i="1" s="1"/>
  <c r="AC554" i="1" s="1"/>
  <c r="X497" i="1"/>
  <c r="AB497" i="1" s="1"/>
  <c r="AF497" i="1" s="1"/>
  <c r="W502" i="1"/>
  <c r="AA502" i="1" s="1"/>
  <c r="AE502" i="1" s="1"/>
  <c r="U447" i="1"/>
  <c r="Y447" i="1" s="1"/>
  <c r="AC447" i="1" s="1"/>
  <c r="V419" i="1"/>
  <c r="Z419" i="1" s="1"/>
  <c r="AD419" i="1" s="1"/>
  <c r="U328" i="1"/>
  <c r="Y328" i="1" s="1"/>
  <c r="AC328" i="1" s="1"/>
  <c r="U393" i="1"/>
  <c r="Y393" i="1" s="1"/>
  <c r="AC393" i="1" s="1"/>
  <c r="U460" i="1"/>
  <c r="Y460" i="1" s="1"/>
  <c r="AC460" i="1" s="1"/>
  <c r="W567" i="1"/>
  <c r="AA567" i="1" s="1"/>
  <c r="AE567" i="1" s="1"/>
  <c r="V371" i="1"/>
  <c r="Z371" i="1" s="1"/>
  <c r="AD371" i="1" s="1"/>
  <c r="U472" i="1"/>
  <c r="Y472" i="1" s="1"/>
  <c r="AC472" i="1" s="1"/>
  <c r="X301" i="1"/>
  <c r="AB301" i="1" s="1"/>
  <c r="AF301" i="1" s="1"/>
  <c r="U223" i="1"/>
  <c r="Y223" i="1" s="1"/>
  <c r="AC223" i="1" s="1"/>
  <c r="V484" i="1"/>
  <c r="Z484" i="1" s="1"/>
  <c r="AD484" i="1" s="1"/>
  <c r="U119" i="1"/>
  <c r="Y119" i="1" s="1"/>
  <c r="AC119" i="1" s="1"/>
  <c r="V490" i="1"/>
  <c r="Z490" i="1" s="1"/>
  <c r="AD490" i="1" s="1"/>
  <c r="U477" i="1"/>
  <c r="Y477" i="1" s="1"/>
  <c r="AC477" i="1" s="1"/>
  <c r="W183" i="1"/>
  <c r="AA183" i="1" s="1"/>
  <c r="AE183" i="1" s="1"/>
  <c r="X199" i="1"/>
  <c r="AB199" i="1" s="1"/>
  <c r="AF199" i="1" s="1"/>
  <c r="W479" i="1"/>
  <c r="AA479" i="1" s="1"/>
  <c r="AE479" i="1" s="1"/>
  <c r="X254" i="1"/>
  <c r="AB254" i="1" s="1"/>
  <c r="AF254" i="1" s="1"/>
  <c r="W605" i="1"/>
  <c r="AA605" i="1" s="1"/>
  <c r="AE605" i="1" s="1"/>
  <c r="W130" i="1"/>
  <c r="AA130" i="1" s="1"/>
  <c r="AE130" i="1" s="1"/>
  <c r="W198" i="1"/>
  <c r="AA198" i="1" s="1"/>
  <c r="AE198" i="1" s="1"/>
  <c r="U253" i="1"/>
  <c r="Y253" i="1" s="1"/>
  <c r="AC253" i="1" s="1"/>
  <c r="W328" i="1"/>
  <c r="AA328" i="1" s="1"/>
  <c r="AE328" i="1" s="1"/>
  <c r="U142" i="1"/>
  <c r="Y142" i="1" s="1"/>
  <c r="AC142" i="1" s="1"/>
  <c r="X267" i="1"/>
  <c r="AB267" i="1" s="1"/>
  <c r="AF267" i="1" s="1"/>
  <c r="V442" i="1"/>
  <c r="Z442" i="1" s="1"/>
  <c r="AD442" i="1" s="1"/>
  <c r="V293" i="1"/>
  <c r="Z293" i="1" s="1"/>
  <c r="AD293" i="1" s="1"/>
  <c r="U144" i="1"/>
  <c r="Y144" i="1" s="1"/>
  <c r="AC144" i="1" s="1"/>
  <c r="U544" i="1"/>
  <c r="Y544" i="1" s="1"/>
  <c r="AC544" i="1" s="1"/>
  <c r="W519" i="1"/>
  <c r="AA519" i="1" s="1"/>
  <c r="AE519" i="1" s="1"/>
  <c r="V492" i="1"/>
  <c r="Z492" i="1" s="1"/>
  <c r="AD492" i="1" s="1"/>
  <c r="U369" i="1"/>
  <c r="Y369" i="1" s="1"/>
  <c r="AC369" i="1" s="1"/>
  <c r="U582" i="1"/>
  <c r="Y582" i="1" s="1"/>
  <c r="AC582" i="1" s="1"/>
  <c r="W488" i="1"/>
  <c r="AA488" i="1" s="1"/>
  <c r="AE488" i="1" s="1"/>
  <c r="V541" i="1"/>
  <c r="Z541" i="1" s="1"/>
  <c r="AD541" i="1" s="1"/>
  <c r="U338" i="1"/>
  <c r="Y338" i="1" s="1"/>
  <c r="AC338" i="1" s="1"/>
  <c r="V417" i="1"/>
  <c r="Z417" i="1" s="1"/>
  <c r="AD417" i="1" s="1"/>
  <c r="X155" i="1"/>
  <c r="AB155" i="1" s="1"/>
  <c r="AF155" i="1" s="1"/>
  <c r="W557" i="1"/>
  <c r="AA557" i="1" s="1"/>
  <c r="AE557" i="1" s="1"/>
  <c r="V446" i="1"/>
  <c r="Z446" i="1" s="1"/>
  <c r="AD446" i="1" s="1"/>
  <c r="U195" i="1"/>
  <c r="Y195" i="1" s="1"/>
  <c r="AC195" i="1" s="1"/>
  <c r="U451" i="1"/>
  <c r="Y451" i="1" s="1"/>
  <c r="AC451" i="1" s="1"/>
  <c r="X285" i="1"/>
  <c r="AB285" i="1" s="1"/>
  <c r="AF285" i="1" s="1"/>
  <c r="V117" i="1"/>
  <c r="Z117" i="1" s="1"/>
  <c r="AD117" i="1" s="1"/>
  <c r="V479" i="1"/>
  <c r="Z479" i="1" s="1"/>
  <c r="AD479" i="1" s="1"/>
  <c r="U228" i="1"/>
  <c r="Y228" i="1" s="1"/>
  <c r="AC228" i="1" s="1"/>
  <c r="U484" i="1"/>
  <c r="Y484" i="1" s="1"/>
  <c r="AC484" i="1" s="1"/>
  <c r="U519" i="1"/>
  <c r="Y519" i="1" s="1"/>
  <c r="AC519" i="1" s="1"/>
  <c r="W530" i="1"/>
  <c r="AA530" i="1" s="1"/>
  <c r="AE530" i="1" s="1"/>
  <c r="V432" i="1"/>
  <c r="Z432" i="1" s="1"/>
  <c r="AD432" i="1" s="1"/>
  <c r="U181" i="1"/>
  <c r="Y181" i="1" s="1"/>
  <c r="AC181" i="1" s="1"/>
  <c r="U437" i="1"/>
  <c r="Y437" i="1" s="1"/>
  <c r="AC437" i="1" s="1"/>
  <c r="U614" i="1"/>
  <c r="Y614" i="1" s="1"/>
  <c r="AC614" i="1" s="1"/>
  <c r="W232" i="1"/>
  <c r="AA232" i="1" s="1"/>
  <c r="AE232" i="1" s="1"/>
  <c r="V330" i="1"/>
  <c r="Z330" i="1" s="1"/>
  <c r="AD330" i="1" s="1"/>
  <c r="U166" i="1"/>
  <c r="Y166" i="1" s="1"/>
  <c r="AC166" i="1" s="1"/>
  <c r="X427" i="1"/>
  <c r="AB427" i="1" s="1"/>
  <c r="AF427" i="1" s="1"/>
  <c r="V186" i="1"/>
  <c r="Z186" i="1" s="1"/>
  <c r="AD186" i="1" s="1"/>
  <c r="V610" i="1"/>
  <c r="Z610" i="1" s="1"/>
  <c r="AD610" i="1" s="1"/>
  <c r="W120" i="1"/>
  <c r="AA120" i="1" s="1"/>
  <c r="AE120" i="1" s="1"/>
  <c r="V281" i="1"/>
  <c r="Z281" i="1" s="1"/>
  <c r="AD281" i="1" s="1"/>
  <c r="V565" i="1"/>
  <c r="Z565" i="1" s="1"/>
  <c r="AD565" i="1" s="1"/>
  <c r="U314" i="1"/>
  <c r="Y314" i="1" s="1"/>
  <c r="AC314" i="1" s="1"/>
  <c r="U570" i="1"/>
  <c r="Y570" i="1" s="1"/>
  <c r="AC570" i="1" s="1"/>
  <c r="W471" i="1"/>
  <c r="AA471" i="1" s="1"/>
  <c r="AE471" i="1" s="1"/>
  <c r="V249" i="1"/>
  <c r="Z249" i="1" s="1"/>
  <c r="AD249" i="1" s="1"/>
  <c r="U511" i="1"/>
  <c r="Y511" i="1" s="1"/>
  <c r="AC511" i="1" s="1"/>
  <c r="V516" i="1"/>
  <c r="Z516" i="1" s="1"/>
  <c r="AD516" i="1" s="1"/>
  <c r="U392" i="1"/>
  <c r="Y392" i="1" s="1"/>
  <c r="AC392" i="1" s="1"/>
  <c r="U457" i="1"/>
  <c r="Y457" i="1" s="1"/>
  <c r="AC457" i="1" s="1"/>
  <c r="U524" i="1"/>
  <c r="Y524" i="1" s="1"/>
  <c r="AC524" i="1" s="1"/>
  <c r="V306" i="1"/>
  <c r="Z306" i="1" s="1"/>
  <c r="AD306" i="1" s="1"/>
  <c r="U169" i="1"/>
  <c r="Y169" i="1" s="1"/>
  <c r="AC169" i="1" s="1"/>
  <c r="U536" i="1"/>
  <c r="Y536" i="1" s="1"/>
  <c r="AC536" i="1" s="1"/>
  <c r="W306" i="1"/>
  <c r="AA306" i="1" s="1"/>
  <c r="AE306" i="1" s="1"/>
  <c r="U287" i="1"/>
  <c r="Y287" i="1" s="1"/>
  <c r="AC287" i="1" s="1"/>
  <c r="V551" i="1"/>
  <c r="Z551" i="1" s="1"/>
  <c r="AD551" i="1" s="1"/>
  <c r="U175" i="1"/>
  <c r="Y175" i="1" s="1"/>
  <c r="AC175" i="1" s="1"/>
  <c r="U233" i="1"/>
  <c r="Y233" i="1" s="1"/>
  <c r="AC233" i="1" s="1"/>
  <c r="X492" i="1"/>
  <c r="AB492" i="1" s="1"/>
  <c r="AF492" i="1" s="1"/>
  <c r="U130" i="1"/>
  <c r="Y130" i="1" s="1"/>
  <c r="AC130" i="1" s="1"/>
  <c r="X481" i="1"/>
  <c r="AB481" i="1" s="1"/>
  <c r="AF481" i="1" s="1"/>
  <c r="W439" i="1"/>
  <c r="AA439" i="1" s="1"/>
  <c r="AE439" i="1" s="1"/>
  <c r="X455" i="1"/>
  <c r="AB455" i="1" s="1"/>
  <c r="AF455" i="1" s="1"/>
  <c r="V196" i="1"/>
  <c r="Z196" i="1" s="1"/>
  <c r="AD196" i="1" s="1"/>
  <c r="X478" i="1"/>
  <c r="AB478" i="1" s="1"/>
  <c r="AF478" i="1" s="1"/>
  <c r="V358" i="1"/>
  <c r="Z358" i="1" s="1"/>
  <c r="AD358" i="1" s="1"/>
  <c r="W194" i="1"/>
  <c r="AA194" i="1" s="1"/>
  <c r="AE194" i="1" s="1"/>
  <c r="W610" i="1"/>
  <c r="AA610" i="1" s="1"/>
  <c r="AE610" i="1" s="1"/>
  <c r="U269" i="1"/>
  <c r="Y269" i="1" s="1"/>
  <c r="AC269" i="1" s="1"/>
  <c r="W392" i="1"/>
  <c r="AA392" i="1" s="1"/>
  <c r="AE392" i="1" s="1"/>
  <c r="U158" i="1"/>
  <c r="Y158" i="1" s="1"/>
  <c r="AC158" i="1" s="1"/>
  <c r="X331" i="1"/>
  <c r="AB331" i="1" s="1"/>
  <c r="AF331" i="1" s="1"/>
  <c r="V458" i="1"/>
  <c r="Z458" i="1" s="1"/>
  <c r="AD458" i="1" s="1"/>
  <c r="V317" i="1"/>
  <c r="Z317" i="1" s="1"/>
  <c r="AD317" i="1" s="1"/>
  <c r="U160" i="1"/>
  <c r="Y160" i="1" s="1"/>
  <c r="AC160" i="1" s="1"/>
  <c r="U560" i="1"/>
  <c r="Y560" i="1" s="1"/>
  <c r="AC560" i="1" s="1"/>
  <c r="W551" i="1"/>
  <c r="AA551" i="1" s="1"/>
  <c r="AE551" i="1" s="1"/>
  <c r="V508" i="1"/>
  <c r="Z508" i="1" s="1"/>
  <c r="AD508" i="1" s="1"/>
  <c r="U385" i="1"/>
  <c r="Y385" i="1" s="1"/>
  <c r="AC385" i="1" s="1"/>
  <c r="V331" i="1"/>
  <c r="Z331" i="1" s="1"/>
  <c r="AD331" i="1" s="1"/>
  <c r="W520" i="1"/>
  <c r="AA520" i="1" s="1"/>
  <c r="AE520" i="1" s="1"/>
  <c r="V557" i="1"/>
  <c r="Z557" i="1" s="1"/>
  <c r="AD557" i="1" s="1"/>
  <c r="U354" i="1"/>
  <c r="Y354" i="1" s="1"/>
  <c r="AC354" i="1" s="1"/>
  <c r="U294" i="1"/>
  <c r="Y294" i="1" s="1"/>
  <c r="AC294" i="1" s="1"/>
  <c r="X219" i="1"/>
  <c r="AB219" i="1" s="1"/>
  <c r="AF219" i="1" s="1"/>
  <c r="W589" i="1"/>
  <c r="AA589" i="1" s="1"/>
  <c r="AE589" i="1" s="1"/>
  <c r="V462" i="1"/>
  <c r="Z462" i="1" s="1"/>
  <c r="AD462" i="1" s="1"/>
  <c r="U211" i="1"/>
  <c r="Y211" i="1" s="1"/>
  <c r="AC211" i="1" s="1"/>
  <c r="U467" i="1"/>
  <c r="Y467" i="1" s="1"/>
  <c r="AC467" i="1" s="1"/>
  <c r="X349" i="1"/>
  <c r="AB349" i="1" s="1"/>
  <c r="AF349" i="1" s="1"/>
  <c r="V149" i="1"/>
  <c r="Z149" i="1" s="1"/>
  <c r="AD149" i="1" s="1"/>
  <c r="V495" i="1"/>
  <c r="Z495" i="1" s="1"/>
  <c r="AD495" i="1" s="1"/>
  <c r="U244" i="1"/>
  <c r="Y244" i="1" s="1"/>
  <c r="AC244" i="1" s="1"/>
  <c r="U500" i="1"/>
  <c r="Y500" i="1" s="1"/>
  <c r="AC500" i="1" s="1"/>
  <c r="X161" i="1"/>
  <c r="AB161" i="1" s="1"/>
  <c r="AF161" i="1" s="1"/>
  <c r="W562" i="1"/>
  <c r="AA562" i="1" s="1"/>
  <c r="AE562" i="1" s="1"/>
  <c r="V448" i="1"/>
  <c r="Z448" i="1" s="1"/>
  <c r="AD448" i="1" s="1"/>
  <c r="U197" i="1"/>
  <c r="Y197" i="1" s="1"/>
  <c r="AC197" i="1" s="1"/>
  <c r="U453" i="1"/>
  <c r="Y453" i="1" s="1"/>
  <c r="AC453" i="1" s="1"/>
  <c r="V354" i="1"/>
  <c r="Z354" i="1" s="1"/>
  <c r="AD354" i="1" s="1"/>
  <c r="W296" i="1"/>
  <c r="AA296" i="1" s="1"/>
  <c r="AE296" i="1" s="1"/>
  <c r="V433" i="1"/>
  <c r="Z433" i="1" s="1"/>
  <c r="AD433" i="1" s="1"/>
  <c r="U182" i="1"/>
  <c r="Y182" i="1" s="1"/>
  <c r="AC182" i="1" s="1"/>
  <c r="X491" i="1"/>
  <c r="AB491" i="1" s="1"/>
  <c r="AF491" i="1" s="1"/>
  <c r="V218" i="1"/>
  <c r="Z218" i="1" s="1"/>
  <c r="AD218" i="1" s="1"/>
  <c r="U135" i="1"/>
  <c r="Y135" i="1" s="1"/>
  <c r="AC135" i="1" s="1"/>
  <c r="W184" i="1"/>
  <c r="AA184" i="1" s="1"/>
  <c r="AE184" i="1" s="1"/>
  <c r="V311" i="1"/>
  <c r="Z311" i="1" s="1"/>
  <c r="AD311" i="1" s="1"/>
  <c r="V581" i="1"/>
  <c r="Z581" i="1" s="1"/>
  <c r="AD581" i="1" s="1"/>
  <c r="U330" i="1"/>
  <c r="Y330" i="1" s="1"/>
  <c r="AC330" i="1" s="1"/>
  <c r="U586" i="1"/>
  <c r="Y586" i="1" s="1"/>
  <c r="AC586" i="1" s="1"/>
  <c r="V220" i="1"/>
  <c r="Z220" i="1" s="1"/>
  <c r="AD220" i="1" s="1"/>
  <c r="V404" i="1"/>
  <c r="Z404" i="1" s="1"/>
  <c r="AD404" i="1" s="1"/>
  <c r="U575" i="1"/>
  <c r="Y575" i="1" s="1"/>
  <c r="AC575" i="1" s="1"/>
  <c r="V579" i="1"/>
  <c r="Z579" i="1" s="1"/>
  <c r="AD579" i="1" s="1"/>
  <c r="U456" i="1"/>
  <c r="Y456" i="1" s="1"/>
  <c r="AC456" i="1" s="1"/>
  <c r="U521" i="1"/>
  <c r="Y521" i="1" s="1"/>
  <c r="AC521" i="1" s="1"/>
  <c r="U585" i="1"/>
  <c r="Y585" i="1" s="1"/>
  <c r="AC585" i="1" s="1"/>
  <c r="V451" i="1"/>
  <c r="Z451" i="1" s="1"/>
  <c r="AD451" i="1" s="1"/>
  <c r="U361" i="1"/>
  <c r="Y361" i="1" s="1"/>
  <c r="AC361" i="1" s="1"/>
  <c r="U591" i="1"/>
  <c r="Y591" i="1" s="1"/>
  <c r="AC591" i="1" s="1"/>
  <c r="V123" i="1"/>
  <c r="Z123" i="1" s="1"/>
  <c r="AD123" i="1" s="1"/>
  <c r="U601" i="1"/>
  <c r="Y601" i="1" s="1"/>
  <c r="AC601" i="1" s="1"/>
  <c r="V612" i="1"/>
  <c r="Z612" i="1" s="1"/>
  <c r="AD612" i="1" s="1"/>
  <c r="U239" i="1"/>
  <c r="Y239" i="1" s="1"/>
  <c r="AC239" i="1" s="1"/>
  <c r="U489" i="1"/>
  <c r="Y489" i="1" s="1"/>
  <c r="AC489" i="1" s="1"/>
  <c r="X488" i="1"/>
  <c r="AB488" i="1" s="1"/>
  <c r="AF488" i="1" s="1"/>
  <c r="V542" i="1"/>
  <c r="Z542" i="1" s="1"/>
  <c r="AD542" i="1" s="1"/>
  <c r="X356" i="1"/>
  <c r="AB356" i="1" s="1"/>
  <c r="AF356" i="1" s="1"/>
  <c r="W204" i="1"/>
  <c r="AA204" i="1" s="1"/>
  <c r="AE204" i="1" s="1"/>
  <c r="V228" i="1"/>
  <c r="Z228" i="1" s="1"/>
  <c r="AD228" i="1" s="1"/>
  <c r="X494" i="1"/>
  <c r="AB494" i="1" s="1"/>
  <c r="AF494" i="1" s="1"/>
  <c r="V438" i="1"/>
  <c r="Z438" i="1" s="1"/>
  <c r="AD438" i="1" s="1"/>
  <c r="W258" i="1"/>
  <c r="AA258" i="1" s="1"/>
  <c r="AE258" i="1" s="1"/>
  <c r="V167" i="1"/>
  <c r="Z167" i="1" s="1"/>
  <c r="AD167" i="1" s="1"/>
  <c r="U285" i="1"/>
  <c r="Y285" i="1" s="1"/>
  <c r="AC285" i="1" s="1"/>
  <c r="W450" i="1"/>
  <c r="AA450" i="1" s="1"/>
  <c r="AE450" i="1" s="1"/>
  <c r="U286" i="1"/>
  <c r="Y286" i="1" s="1"/>
  <c r="AC286" i="1" s="1"/>
  <c r="W336" i="1"/>
  <c r="AA336" i="1" s="1"/>
  <c r="AE336" i="1" s="1"/>
  <c r="V474" i="1"/>
  <c r="Z474" i="1" s="1"/>
  <c r="AD474" i="1" s="1"/>
  <c r="V347" i="1"/>
  <c r="Z347" i="1" s="1"/>
  <c r="AD347" i="1" s="1"/>
  <c r="U176" i="1"/>
  <c r="Y176" i="1" s="1"/>
  <c r="AC176" i="1" s="1"/>
  <c r="U576" i="1"/>
  <c r="Y576" i="1" s="1"/>
  <c r="AC576" i="1" s="1"/>
  <c r="W583" i="1"/>
  <c r="AA583" i="1" s="1"/>
  <c r="AE583" i="1" s="1"/>
  <c r="V524" i="1"/>
  <c r="Z524" i="1" s="1"/>
  <c r="AD524" i="1" s="1"/>
  <c r="U401" i="1"/>
  <c r="Y401" i="1" s="1"/>
  <c r="AC401" i="1" s="1"/>
  <c r="U263" i="1"/>
  <c r="Y263" i="1" s="1"/>
  <c r="AC263" i="1" s="1"/>
  <c r="W552" i="1"/>
  <c r="AA552" i="1" s="1"/>
  <c r="AE552" i="1" s="1"/>
  <c r="V573" i="1"/>
  <c r="Z573" i="1" s="1"/>
  <c r="AD573" i="1" s="1"/>
  <c r="U370" i="1"/>
  <c r="Y370" i="1" s="1"/>
  <c r="AC370" i="1" s="1"/>
  <c r="U390" i="1"/>
  <c r="Y390" i="1" s="1"/>
  <c r="AC390" i="1" s="1"/>
  <c r="X283" i="1"/>
  <c r="AB283" i="1" s="1"/>
  <c r="AF283" i="1" s="1"/>
  <c r="V114" i="1"/>
  <c r="Z114" i="1" s="1"/>
  <c r="AD114" i="1" s="1"/>
  <c r="V478" i="1"/>
  <c r="Z478" i="1" s="1"/>
  <c r="AD478" i="1" s="1"/>
  <c r="U227" i="1"/>
  <c r="Y227" i="1" s="1"/>
  <c r="AC227" i="1" s="1"/>
  <c r="U483" i="1"/>
  <c r="Y483" i="1" s="1"/>
  <c r="AC483" i="1" s="1"/>
  <c r="X413" i="1"/>
  <c r="AB413" i="1" s="1"/>
  <c r="AF413" i="1" s="1"/>
  <c r="V181" i="1"/>
  <c r="Z181" i="1" s="1"/>
  <c r="AD181" i="1" s="1"/>
  <c r="V511" i="1"/>
  <c r="Z511" i="1" s="1"/>
  <c r="AD511" i="1" s="1"/>
  <c r="U260" i="1"/>
  <c r="Y260" i="1" s="1"/>
  <c r="AC260" i="1" s="1"/>
  <c r="U516" i="1"/>
  <c r="Y516" i="1" s="1"/>
  <c r="AC516" i="1" s="1"/>
  <c r="X225" i="1"/>
  <c r="AB225" i="1" s="1"/>
  <c r="AF225" i="1" s="1"/>
  <c r="W594" i="1"/>
  <c r="AA594" i="1" s="1"/>
  <c r="AE594" i="1" s="1"/>
  <c r="V464" i="1"/>
  <c r="Z464" i="1" s="1"/>
  <c r="AD464" i="1" s="1"/>
  <c r="U213" i="1"/>
  <c r="Y213" i="1" s="1"/>
  <c r="AC213" i="1" s="1"/>
  <c r="U469" i="1"/>
  <c r="Y469" i="1" s="1"/>
  <c r="AC469" i="1" s="1"/>
  <c r="U231" i="1"/>
  <c r="Y231" i="1" s="1"/>
  <c r="AC231" i="1" s="1"/>
  <c r="W360" i="1"/>
  <c r="AA360" i="1" s="1"/>
  <c r="AE360" i="1" s="1"/>
  <c r="V449" i="1"/>
  <c r="Z449" i="1" s="1"/>
  <c r="AD449" i="1" s="1"/>
  <c r="U198" i="1"/>
  <c r="Y198" i="1" s="1"/>
  <c r="AC198" i="1" s="1"/>
  <c r="X555" i="1"/>
  <c r="AB555" i="1" s="1"/>
  <c r="AF555" i="1" s="1"/>
  <c r="V248" i="1"/>
  <c r="Z248" i="1" s="1"/>
  <c r="AD248" i="1" s="1"/>
  <c r="U151" i="1"/>
  <c r="Y151" i="1" s="1"/>
  <c r="AC151" i="1" s="1"/>
  <c r="W248" i="1"/>
  <c r="AA248" i="1" s="1"/>
  <c r="AE248" i="1" s="1"/>
  <c r="V338" i="1"/>
  <c r="Z338" i="1" s="1"/>
  <c r="AD338" i="1" s="1"/>
  <c r="V597" i="1"/>
  <c r="Z597" i="1" s="1"/>
  <c r="AD597" i="1" s="1"/>
  <c r="U346" i="1"/>
  <c r="Y346" i="1" s="1"/>
  <c r="AC346" i="1" s="1"/>
  <c r="U602" i="1"/>
  <c r="Y602" i="1" s="1"/>
  <c r="AC602" i="1" s="1"/>
  <c r="V403" i="1"/>
  <c r="Z403" i="1" s="1"/>
  <c r="AD403" i="1" s="1"/>
  <c r="V515" i="1"/>
  <c r="Z515" i="1" s="1"/>
  <c r="AD515" i="1" s="1"/>
  <c r="U479" i="1"/>
  <c r="Y479" i="1" s="1"/>
  <c r="AC479" i="1" s="1"/>
  <c r="U127" i="1"/>
  <c r="Y127" i="1" s="1"/>
  <c r="AC127" i="1" s="1"/>
  <c r="U520" i="1"/>
  <c r="Y520" i="1" s="1"/>
  <c r="AC520" i="1" s="1"/>
  <c r="U584" i="1"/>
  <c r="Y584" i="1" s="1"/>
  <c r="AC584" i="1" s="1"/>
  <c r="U351" i="1"/>
  <c r="Y351" i="1" s="1"/>
  <c r="AC351" i="1" s="1"/>
  <c r="V532" i="1"/>
  <c r="Z532" i="1" s="1"/>
  <c r="AD532" i="1" s="1"/>
  <c r="U553" i="1"/>
  <c r="Y553" i="1" s="1"/>
  <c r="AC553" i="1" s="1"/>
  <c r="X241" i="1"/>
  <c r="AB241" i="1" s="1"/>
  <c r="AF241" i="1" s="1"/>
  <c r="V333" i="1"/>
  <c r="Z333" i="1" s="1"/>
  <c r="AD333" i="1" s="1"/>
  <c r="U604" i="1"/>
  <c r="Y604" i="1" s="1"/>
  <c r="AC604" i="1" s="1"/>
  <c r="U168" i="1"/>
  <c r="Y168" i="1" s="1"/>
  <c r="AC168" i="1" s="1"/>
  <c r="U303" i="1"/>
  <c r="Y303" i="1" s="1"/>
  <c r="AC303" i="1" s="1"/>
  <c r="W210" i="1"/>
  <c r="AA210" i="1" s="1"/>
  <c r="AE210" i="1" s="1"/>
  <c r="X209" i="1"/>
  <c r="AB209" i="1" s="1"/>
  <c r="AF209" i="1" s="1"/>
  <c r="U145" i="1"/>
  <c r="Y145" i="1" s="1"/>
  <c r="AC145" i="1" s="1"/>
  <c r="V296" i="1"/>
  <c r="Z296" i="1" s="1"/>
  <c r="AD296" i="1" s="1"/>
  <c r="V237" i="1"/>
  <c r="Z237" i="1" s="1"/>
  <c r="AD237" i="1" s="1"/>
  <c r="U324" i="1"/>
  <c r="Y324" i="1" s="1"/>
  <c r="AC324" i="1" s="1"/>
  <c r="X612" i="1"/>
  <c r="AB612" i="1" s="1"/>
  <c r="AF612" i="1" s="1"/>
  <c r="W460" i="1"/>
  <c r="AA460" i="1" s="1"/>
  <c r="AE460" i="1" s="1"/>
  <c r="X204" i="1"/>
  <c r="AB204" i="1" s="1"/>
  <c r="AF204" i="1" s="1"/>
  <c r="X510" i="1"/>
  <c r="AB510" i="1" s="1"/>
  <c r="AF510" i="1" s="1"/>
  <c r="V454" i="1"/>
  <c r="Z454" i="1" s="1"/>
  <c r="AD454" i="1" s="1"/>
  <c r="W322" i="1"/>
  <c r="AA322" i="1" s="1"/>
  <c r="AE322" i="1" s="1"/>
  <c r="V199" i="1"/>
  <c r="Z199" i="1" s="1"/>
  <c r="AD199" i="1" s="1"/>
  <c r="U301" i="1"/>
  <c r="Y301" i="1" s="1"/>
  <c r="AC301" i="1" s="1"/>
  <c r="W484" i="1"/>
  <c r="AA484" i="1" s="1"/>
  <c r="AE484" i="1" s="1"/>
  <c r="U302" i="1"/>
  <c r="Y302" i="1" s="1"/>
  <c r="AC302" i="1" s="1"/>
  <c r="W400" i="1"/>
  <c r="AA400" i="1" s="1"/>
  <c r="AE400" i="1" s="1"/>
  <c r="X141" i="1"/>
  <c r="AB141" i="1" s="1"/>
  <c r="AF141" i="1" s="1"/>
  <c r="V363" i="1"/>
  <c r="Z363" i="1" s="1"/>
  <c r="AD363" i="1" s="1"/>
  <c r="U192" i="1"/>
  <c r="Y192" i="1" s="1"/>
  <c r="AC192" i="1" s="1"/>
  <c r="U592" i="1"/>
  <c r="Y592" i="1" s="1"/>
  <c r="AC592" i="1" s="1"/>
  <c r="V108" i="1"/>
  <c r="Z108" i="1" s="1"/>
  <c r="AD108" i="1" s="1"/>
  <c r="V604" i="1"/>
  <c r="Z604" i="1" s="1"/>
  <c r="AD604" i="1" s="1"/>
  <c r="U417" i="1"/>
  <c r="Y417" i="1" s="1"/>
  <c r="AC417" i="1" s="1"/>
  <c r="U391" i="1"/>
  <c r="Y391" i="1" s="1"/>
  <c r="AC391" i="1" s="1"/>
  <c r="V205" i="1"/>
  <c r="Z205" i="1" s="1"/>
  <c r="AD205" i="1" s="1"/>
  <c r="V589" i="1"/>
  <c r="Z589" i="1" s="1"/>
  <c r="AD589" i="1" s="1"/>
  <c r="U386" i="1"/>
  <c r="Y386" i="1" s="1"/>
  <c r="AC386" i="1" s="1"/>
  <c r="U470" i="1"/>
  <c r="Y470" i="1" s="1"/>
  <c r="AC470" i="1" s="1"/>
  <c r="X347" i="1"/>
  <c r="AB347" i="1" s="1"/>
  <c r="AF347" i="1" s="1"/>
  <c r="V146" i="1"/>
  <c r="Z146" i="1" s="1"/>
  <c r="AD146" i="1" s="1"/>
  <c r="V494" i="1"/>
  <c r="Z494" i="1" s="1"/>
  <c r="AD494" i="1" s="1"/>
  <c r="U243" i="1"/>
  <c r="Y243" i="1" s="1"/>
  <c r="AC243" i="1" s="1"/>
  <c r="U499" i="1"/>
  <c r="Y499" i="1" s="1"/>
  <c r="AC499" i="1" s="1"/>
  <c r="X477" i="1"/>
  <c r="AB477" i="1" s="1"/>
  <c r="AF477" i="1" s="1"/>
  <c r="V213" i="1"/>
  <c r="Z213" i="1" s="1"/>
  <c r="AD213" i="1" s="1"/>
  <c r="V527" i="1"/>
  <c r="Z527" i="1" s="1"/>
  <c r="AD527" i="1" s="1"/>
  <c r="U276" i="1"/>
  <c r="Y276" i="1" s="1"/>
  <c r="AC276" i="1" s="1"/>
  <c r="U532" i="1"/>
  <c r="Y532" i="1" s="1"/>
  <c r="AC532" i="1" s="1"/>
  <c r="X289" i="1"/>
  <c r="AB289" i="1" s="1"/>
  <c r="AF289" i="1" s="1"/>
  <c r="V119" i="1"/>
  <c r="Z119" i="1" s="1"/>
  <c r="AD119" i="1" s="1"/>
  <c r="V480" i="1"/>
  <c r="Z480" i="1" s="1"/>
  <c r="AD480" i="1" s="1"/>
  <c r="U229" i="1"/>
  <c r="Y229" i="1" s="1"/>
  <c r="AC229" i="1" s="1"/>
  <c r="U485" i="1"/>
  <c r="Y485" i="1" s="1"/>
  <c r="AC485" i="1" s="1"/>
  <c r="U359" i="1"/>
  <c r="Y359" i="1" s="1"/>
  <c r="AC359" i="1" s="1"/>
  <c r="W424" i="1"/>
  <c r="AA424" i="1" s="1"/>
  <c r="AE424" i="1" s="1"/>
  <c r="V465" i="1"/>
  <c r="Z465" i="1" s="1"/>
  <c r="AD465" i="1" s="1"/>
  <c r="U214" i="1"/>
  <c r="Y214" i="1" s="1"/>
  <c r="AC214" i="1" s="1"/>
  <c r="W112" i="1"/>
  <c r="AA112" i="1" s="1"/>
  <c r="AE112" i="1" s="1"/>
  <c r="Z277" i="1"/>
  <c r="AD277" i="1" s="1"/>
  <c r="U167" i="1"/>
  <c r="Y167" i="1" s="1"/>
  <c r="AC167" i="1" s="1"/>
  <c r="W312" i="1"/>
  <c r="AA312" i="1" s="1"/>
  <c r="AE312" i="1" s="1"/>
  <c r="V357" i="1"/>
  <c r="Z357" i="1" s="1"/>
  <c r="AD357" i="1" s="1"/>
  <c r="V613" i="1"/>
  <c r="Z613" i="1" s="1"/>
  <c r="AD613" i="1" s="1"/>
  <c r="U362" i="1"/>
  <c r="Y362" i="1" s="1"/>
  <c r="AC362" i="1" s="1"/>
  <c r="U363" i="1"/>
  <c r="Y363" i="1" s="1"/>
  <c r="AC363" i="1" s="1"/>
  <c r="V506" i="1"/>
  <c r="Z506" i="1" s="1"/>
  <c r="AD506" i="1" s="1"/>
  <c r="V570" i="1"/>
  <c r="Z570" i="1" s="1"/>
  <c r="AD570" i="1" s="1"/>
  <c r="W374" i="1"/>
  <c r="AA374" i="1" s="1"/>
  <c r="AE374" i="1" s="1"/>
  <c r="U255" i="1"/>
  <c r="Y255" i="1" s="1"/>
  <c r="AC255" i="1" s="1"/>
  <c r="U583" i="1"/>
  <c r="Y583" i="1" s="1"/>
  <c r="AC583" i="1" s="1"/>
  <c r="X173" i="1"/>
  <c r="AB173" i="1" s="1"/>
  <c r="AF173" i="1" s="1"/>
  <c r="V156" i="1"/>
  <c r="Z156" i="1" s="1"/>
  <c r="AD156" i="1" s="1"/>
  <c r="V595" i="1"/>
  <c r="Z595" i="1" s="1"/>
  <c r="AD595" i="1" s="1"/>
  <c r="X237" i="1"/>
  <c r="AB237" i="1" s="1"/>
  <c r="AF237" i="1" s="1"/>
  <c r="W246" i="1"/>
  <c r="AA246" i="1" s="1"/>
  <c r="AE246" i="1" s="1"/>
  <c r="V468" i="1"/>
  <c r="Z468" i="1" s="1"/>
  <c r="AD468" i="1" s="1"/>
  <c r="X305" i="1"/>
  <c r="AB305" i="1" s="1"/>
  <c r="AF305" i="1" s="1"/>
  <c r="U232" i="1"/>
  <c r="Y232" i="1" s="1"/>
  <c r="AC232" i="1" s="1"/>
  <c r="U367" i="1"/>
  <c r="Y367" i="1" s="1"/>
  <c r="AC367" i="1" s="1"/>
  <c r="U366" i="1"/>
  <c r="Y366" i="1" s="1"/>
  <c r="AC366" i="1" s="1"/>
  <c r="W162" i="1"/>
  <c r="AA162" i="1" s="1"/>
  <c r="AE162" i="1" s="1"/>
  <c r="W361" i="1"/>
  <c r="AA361" i="1" s="1"/>
  <c r="AE361" i="1" s="1"/>
  <c r="V209" i="1"/>
  <c r="Z209" i="1" s="1"/>
  <c r="AD209" i="1" s="1"/>
  <c r="X236" i="1"/>
  <c r="AB236" i="1" s="1"/>
  <c r="AF236" i="1" s="1"/>
  <c r="W227" i="1"/>
  <c r="AA227" i="1" s="1"/>
  <c r="AE227" i="1" s="1"/>
  <c r="V470" i="1"/>
  <c r="Z470" i="1" s="1"/>
  <c r="AD470" i="1" s="1"/>
  <c r="V165" i="1"/>
  <c r="Z165" i="1" s="1"/>
  <c r="AD165" i="1" s="1"/>
  <c r="V231" i="1"/>
  <c r="Z231" i="1" s="1"/>
  <c r="AD231" i="1" s="1"/>
  <c r="U317" i="1"/>
  <c r="Y317" i="1" s="1"/>
  <c r="AC317" i="1" s="1"/>
  <c r="V261" i="1"/>
  <c r="Z261" i="1" s="1"/>
  <c r="AD261" i="1" s="1"/>
  <c r="U334" i="1"/>
  <c r="Y334" i="1" s="1"/>
  <c r="AC334" i="1" s="1"/>
  <c r="W453" i="1"/>
  <c r="AA453" i="1" s="1"/>
  <c r="AE453" i="1" s="1"/>
  <c r="X525" i="1"/>
  <c r="AB525" i="1" s="1"/>
  <c r="AF525" i="1" s="1"/>
  <c r="V379" i="1"/>
  <c r="Z379" i="1" s="1"/>
  <c r="AD379" i="1" s="1"/>
  <c r="U272" i="1"/>
  <c r="Y272" i="1" s="1"/>
  <c r="AC272" i="1" s="1"/>
  <c r="U608" i="1"/>
  <c r="Y608" i="1" s="1"/>
  <c r="AC608" i="1" s="1"/>
  <c r="V140" i="1"/>
  <c r="Z140" i="1" s="1"/>
  <c r="AD140" i="1" s="1"/>
  <c r="U113" i="1"/>
  <c r="Y113" i="1" s="1"/>
  <c r="AC113" i="1" s="1"/>
  <c r="U433" i="1"/>
  <c r="Y433" i="1" s="1"/>
  <c r="AC433" i="1" s="1"/>
  <c r="U471" i="1"/>
  <c r="Y471" i="1" s="1"/>
  <c r="AC471" i="1" s="1"/>
  <c r="V236" i="1"/>
  <c r="Z236" i="1" s="1"/>
  <c r="AD236" i="1" s="1"/>
  <c r="V605" i="1"/>
  <c r="Z605" i="1" s="1"/>
  <c r="AD605" i="1" s="1"/>
  <c r="U402" i="1"/>
  <c r="Y402" i="1" s="1"/>
  <c r="AC402" i="1" s="1"/>
  <c r="U534" i="1"/>
  <c r="Y534" i="1" s="1"/>
  <c r="AC534" i="1" s="1"/>
  <c r="X411" i="1"/>
  <c r="AB411" i="1" s="1"/>
  <c r="AF411" i="1" s="1"/>
  <c r="V178" i="1"/>
  <c r="Z178" i="1" s="1"/>
  <c r="AD178" i="1" s="1"/>
  <c r="V510" i="1"/>
  <c r="Z510" i="1" s="1"/>
  <c r="AD510" i="1" s="1"/>
  <c r="U259" i="1"/>
  <c r="Y259" i="1" s="1"/>
  <c r="AC259" i="1" s="1"/>
  <c r="U515" i="1"/>
  <c r="Y515" i="1" s="1"/>
  <c r="AC515" i="1" s="1"/>
  <c r="X541" i="1"/>
  <c r="AB541" i="1" s="1"/>
  <c r="AF541" i="1" s="1"/>
  <c r="V242" i="1"/>
  <c r="Z242" i="1" s="1"/>
  <c r="AD242" i="1" s="1"/>
  <c r="V543" i="1"/>
  <c r="Z543" i="1" s="1"/>
  <c r="AD543" i="1" s="1"/>
  <c r="U292" i="1"/>
  <c r="Y292" i="1" s="1"/>
  <c r="AC292" i="1" s="1"/>
  <c r="U548" i="1"/>
  <c r="Y548" i="1" s="1"/>
  <c r="AC548" i="1" s="1"/>
  <c r="X353" i="1"/>
  <c r="AB353" i="1" s="1"/>
  <c r="AF353" i="1" s="1"/>
  <c r="V151" i="1"/>
  <c r="Z151" i="1" s="1"/>
  <c r="AD151" i="1" s="1"/>
  <c r="V496" i="1"/>
  <c r="Z496" i="1" s="1"/>
  <c r="AD496" i="1" s="1"/>
  <c r="U245" i="1"/>
  <c r="Y245" i="1" s="1"/>
  <c r="AC245" i="1" s="1"/>
  <c r="U501" i="1"/>
  <c r="Y501" i="1" s="1"/>
  <c r="AC501" i="1" s="1"/>
  <c r="U455" i="1"/>
  <c r="Y455" i="1" s="1"/>
  <c r="AC455" i="1" s="1"/>
  <c r="W468" i="1"/>
  <c r="AA468" i="1" s="1"/>
  <c r="AE468" i="1" s="1"/>
  <c r="V481" i="1"/>
  <c r="Z481" i="1" s="1"/>
  <c r="AD481" i="1" s="1"/>
  <c r="U230" i="1"/>
  <c r="Y230" i="1" s="1"/>
  <c r="AC230" i="1" s="1"/>
  <c r="W176" i="1"/>
  <c r="AA176" i="1" s="1"/>
  <c r="AE176" i="1" s="1"/>
  <c r="V386" i="1"/>
  <c r="Z386" i="1" s="1"/>
  <c r="AD386" i="1" s="1"/>
  <c r="U199" i="1"/>
  <c r="Y199" i="1" s="1"/>
  <c r="AC199" i="1" s="1"/>
  <c r="W376" i="1"/>
  <c r="AA376" i="1" s="1"/>
  <c r="AE376" i="1" s="1"/>
  <c r="V373" i="1"/>
  <c r="Z373" i="1" s="1"/>
  <c r="AD373" i="1" s="1"/>
  <c r="U122" i="1"/>
  <c r="Y122" i="1" s="1"/>
  <c r="AC122" i="1" s="1"/>
  <c r="U378" i="1"/>
  <c r="Y378" i="1" s="1"/>
  <c r="AC378" i="1" s="1"/>
  <c r="U587" i="1"/>
  <c r="Y587" i="1" s="1"/>
  <c r="AC587" i="1" s="1"/>
  <c r="V567" i="1"/>
  <c r="Z567" i="1" s="1"/>
  <c r="AD567" i="1" s="1"/>
  <c r="U124" i="1"/>
  <c r="Y124" i="1" s="1"/>
  <c r="AC124" i="1" s="1"/>
  <c r="V554" i="1"/>
  <c r="Z554" i="1" s="1"/>
  <c r="AD554" i="1" s="1"/>
  <c r="U383" i="1"/>
  <c r="Y383" i="1" s="1"/>
  <c r="AC383" i="1" s="1"/>
  <c r="X113" i="1"/>
  <c r="AB113" i="1" s="1"/>
  <c r="AF113" i="1" s="1"/>
  <c r="W178" i="1"/>
  <c r="AA178" i="1" s="1"/>
  <c r="AE178" i="1" s="1"/>
  <c r="U108" i="1"/>
  <c r="Y108" i="1" s="1"/>
  <c r="AC108" i="1" s="1"/>
  <c r="U143" i="1"/>
  <c r="Y143" i="1" s="1"/>
  <c r="AC143" i="1" s="1"/>
  <c r="W242" i="1"/>
  <c r="AA242" i="1" s="1"/>
  <c r="AE242" i="1" s="1"/>
  <c r="W599" i="1"/>
  <c r="AA599" i="1" s="1"/>
  <c r="AE599" i="1" s="1"/>
  <c r="V547" i="1"/>
  <c r="Z547" i="1" s="1"/>
  <c r="AD547" i="1" s="1"/>
  <c r="W310" i="1"/>
  <c r="AA310" i="1" s="1"/>
  <c r="AE310" i="1" s="1"/>
  <c r="U296" i="1"/>
  <c r="Y296" i="1" s="1"/>
  <c r="AC296" i="1" s="1"/>
  <c r="U431" i="1"/>
  <c r="Y431" i="1" s="1"/>
  <c r="AC431" i="1" s="1"/>
  <c r="U320" i="1"/>
  <c r="Y320" i="1" s="1"/>
  <c r="AC320" i="1" s="1"/>
  <c r="V298" i="1"/>
  <c r="Z298" i="1" s="1"/>
  <c r="AD298" i="1" s="1"/>
  <c r="V110" i="1"/>
  <c r="Z110" i="1" s="1"/>
  <c r="AD110" i="1" s="1"/>
  <c r="X232" i="1"/>
  <c r="AB232" i="1" s="1"/>
  <c r="AF232" i="1" s="1"/>
  <c r="X460" i="1"/>
  <c r="AB460" i="1" s="1"/>
  <c r="AF460" i="1" s="1"/>
  <c r="W243" i="1"/>
  <c r="AA243" i="1" s="1"/>
  <c r="AE243" i="1" s="1"/>
  <c r="V614" i="1"/>
  <c r="Z614" i="1" s="1"/>
  <c r="AD614" i="1" s="1"/>
  <c r="V229" i="1"/>
  <c r="Z229" i="1" s="1"/>
  <c r="AD229" i="1" s="1"/>
  <c r="V258" i="1"/>
  <c r="Z258" i="1" s="1"/>
  <c r="AD258" i="1" s="1"/>
  <c r="U333" i="1"/>
  <c r="Y333" i="1" s="1"/>
  <c r="AC333" i="1" s="1"/>
  <c r="V315" i="1"/>
  <c r="Z315" i="1" s="1"/>
  <c r="AD315" i="1" s="1"/>
  <c r="U350" i="1"/>
  <c r="Y350" i="1" s="1"/>
  <c r="AC350" i="1" s="1"/>
  <c r="W485" i="1"/>
  <c r="AA485" i="1" s="1"/>
  <c r="AE485" i="1" s="1"/>
  <c r="W146" i="1"/>
  <c r="AA146" i="1" s="1"/>
  <c r="AE146" i="1" s="1"/>
  <c r="V395" i="1"/>
  <c r="Z395" i="1" s="1"/>
  <c r="AD395" i="1" s="1"/>
  <c r="U288" i="1"/>
  <c r="Y288" i="1" s="1"/>
  <c r="AC288" i="1" s="1"/>
  <c r="X145" i="1"/>
  <c r="AB145" i="1" s="1"/>
  <c r="AF145" i="1" s="1"/>
  <c r="V172" i="1"/>
  <c r="Z172" i="1" s="1"/>
  <c r="AD172" i="1" s="1"/>
  <c r="U129" i="1"/>
  <c r="Y129" i="1" s="1"/>
  <c r="AC129" i="1" s="1"/>
  <c r="U449" i="1"/>
  <c r="Y449" i="1" s="1"/>
  <c r="AC449" i="1" s="1"/>
  <c r="U551" i="1"/>
  <c r="Y551" i="1" s="1"/>
  <c r="AC551" i="1" s="1"/>
  <c r="V266" i="1"/>
  <c r="Z266" i="1" s="1"/>
  <c r="AD266" i="1" s="1"/>
  <c r="U114" i="1"/>
  <c r="Y114" i="1" s="1"/>
  <c r="AC114" i="1" s="1"/>
  <c r="U418" i="1"/>
  <c r="Y418" i="1" s="1"/>
  <c r="AC418" i="1" s="1"/>
  <c r="U598" i="1"/>
  <c r="Y598" i="1" s="1"/>
  <c r="AC598" i="1" s="1"/>
  <c r="X475" i="1"/>
  <c r="AB475" i="1" s="1"/>
  <c r="AF475" i="1" s="1"/>
  <c r="V210" i="1"/>
  <c r="Z210" i="1" s="1"/>
  <c r="AD210" i="1" s="1"/>
  <c r="V526" i="1"/>
  <c r="Z526" i="1" s="1"/>
  <c r="AD526" i="1" s="1"/>
  <c r="U275" i="1"/>
  <c r="Y275" i="1" s="1"/>
  <c r="AC275" i="1" s="1"/>
  <c r="U531" i="1"/>
  <c r="Y531" i="1" s="1"/>
  <c r="AC531" i="1" s="1"/>
  <c r="X605" i="1"/>
  <c r="AB605" i="1" s="1"/>
  <c r="AF605" i="1" s="1"/>
  <c r="V268" i="1"/>
  <c r="Z268" i="1" s="1"/>
  <c r="AD268" i="1" s="1"/>
  <c r="V559" i="1"/>
  <c r="Z559" i="1" s="1"/>
  <c r="AD559" i="1" s="1"/>
  <c r="U308" i="1"/>
  <c r="Y308" i="1" s="1"/>
  <c r="AC308" i="1" s="1"/>
  <c r="U564" i="1"/>
  <c r="Y564" i="1" s="1"/>
  <c r="AC564" i="1" s="1"/>
  <c r="X417" i="1"/>
  <c r="AB417" i="1" s="1"/>
  <c r="AF417" i="1" s="1"/>
  <c r="V183" i="1"/>
  <c r="Z183" i="1" s="1"/>
  <c r="AD183" i="1" s="1"/>
  <c r="V512" i="1"/>
  <c r="Z512" i="1" s="1"/>
  <c r="AD512" i="1" s="1"/>
  <c r="U261" i="1"/>
  <c r="Y261" i="1" s="1"/>
  <c r="AC261" i="1" s="1"/>
  <c r="U517" i="1"/>
  <c r="Y517" i="1" s="1"/>
  <c r="AC517" i="1" s="1"/>
  <c r="U503" i="1"/>
  <c r="Y503" i="1" s="1"/>
  <c r="AC503" i="1" s="1"/>
  <c r="W500" i="1"/>
  <c r="AA500" i="1" s="1"/>
  <c r="AE500" i="1" s="1"/>
  <c r="V497" i="1"/>
  <c r="Z497" i="1" s="1"/>
  <c r="AD497" i="1" s="1"/>
  <c r="U246" i="1"/>
  <c r="Y246" i="1" s="1"/>
  <c r="AC246" i="1" s="1"/>
  <c r="W240" i="1"/>
  <c r="AA240" i="1" s="1"/>
  <c r="AE240" i="1" s="1"/>
  <c r="V402" i="1"/>
  <c r="Z402" i="1" s="1"/>
  <c r="AD402" i="1" s="1"/>
  <c r="U247" i="1"/>
  <c r="Y247" i="1" s="1"/>
  <c r="AC247" i="1" s="1"/>
  <c r="W438" i="1"/>
  <c r="AA438" i="1" s="1"/>
  <c r="AE438" i="1" s="1"/>
  <c r="V389" i="1"/>
  <c r="Z389" i="1" s="1"/>
  <c r="AD389" i="1" s="1"/>
  <c r="U138" i="1"/>
  <c r="Y138" i="1" s="1"/>
  <c r="AC138" i="1" s="1"/>
  <c r="U394" i="1"/>
  <c r="Y394" i="1" s="1"/>
  <c r="AC394" i="1" s="1"/>
  <c r="U603" i="1"/>
  <c r="Y603" i="1" s="1"/>
  <c r="AC603" i="1" s="1"/>
  <c r="U121" i="1"/>
  <c r="Y121" i="1" s="1"/>
  <c r="AC121" i="1" s="1"/>
  <c r="U188" i="1"/>
  <c r="Y188" i="1" s="1"/>
  <c r="AC188" i="1" s="1"/>
  <c r="U297" i="1"/>
  <c r="Y297" i="1" s="1"/>
  <c r="AC297" i="1" s="1"/>
  <c r="X109" i="1"/>
  <c r="AB109" i="1" s="1"/>
  <c r="AF109" i="1" s="1"/>
  <c r="W118" i="1"/>
  <c r="AA118" i="1" s="1"/>
  <c r="AE118" i="1" s="1"/>
  <c r="W566" i="1"/>
  <c r="AA566" i="1" s="1"/>
  <c r="AE566" i="1" s="1"/>
  <c r="U425" i="1"/>
  <c r="Y425" i="1" s="1"/>
  <c r="AC425" i="1" s="1"/>
  <c r="U207" i="1"/>
  <c r="Y207" i="1" s="1"/>
  <c r="AC207" i="1" s="1"/>
  <c r="W598" i="1"/>
  <c r="AA598" i="1" s="1"/>
  <c r="AE598" i="1" s="1"/>
  <c r="V332" i="1"/>
  <c r="Z332" i="1" s="1"/>
  <c r="AD332" i="1" s="1"/>
  <c r="V602" i="1"/>
  <c r="Z602" i="1" s="1"/>
  <c r="AD602" i="1" s="1"/>
  <c r="V124" i="1"/>
  <c r="Z124" i="1" s="1"/>
  <c r="AD124" i="1" s="1"/>
  <c r="U360" i="1"/>
  <c r="Y360" i="1" s="1"/>
  <c r="AC360" i="1" s="1"/>
  <c r="U495" i="1"/>
  <c r="Y495" i="1" s="1"/>
  <c r="AC495" i="1" s="1"/>
  <c r="X133" i="1"/>
  <c r="AB133" i="1" s="1"/>
  <c r="AF133" i="1" s="1"/>
  <c r="V370" i="1"/>
  <c r="Z370" i="1" s="1"/>
  <c r="AD370" i="1" s="1"/>
  <c r="V513" i="1"/>
  <c r="Z513" i="1" s="1"/>
  <c r="AD513" i="1" s="1"/>
  <c r="X389" i="1"/>
  <c r="AB389" i="1" s="1"/>
  <c r="AF389" i="1" s="1"/>
  <c r="W237" i="1"/>
  <c r="AA237" i="1" s="1"/>
  <c r="AE237" i="1" s="1"/>
  <c r="W209" i="1"/>
  <c r="AA209" i="1" s="1"/>
  <c r="AE209" i="1" s="1"/>
  <c r="W483" i="1"/>
  <c r="AA483" i="1" s="1"/>
  <c r="AE483" i="1" s="1"/>
  <c r="U203" i="1"/>
  <c r="Y203" i="1" s="1"/>
  <c r="AC203" i="1" s="1"/>
  <c r="V343" i="1"/>
  <c r="Z343" i="1" s="1"/>
  <c r="AD343" i="1" s="1"/>
  <c r="V314" i="1"/>
  <c r="Z314" i="1" s="1"/>
  <c r="AD314" i="1" s="1"/>
  <c r="U509" i="1"/>
  <c r="Y509" i="1" s="1"/>
  <c r="AC509" i="1" s="1"/>
  <c r="V361" i="1"/>
  <c r="Z361" i="1" s="1"/>
  <c r="AD361" i="1" s="1"/>
  <c r="U382" i="1"/>
  <c r="Y382" i="1" s="1"/>
  <c r="AC382" i="1" s="1"/>
  <c r="W549" i="1"/>
  <c r="AA549" i="1" s="1"/>
  <c r="AE549" i="1" s="1"/>
  <c r="W274" i="1"/>
  <c r="AA274" i="1" s="1"/>
  <c r="AE274" i="1" s="1"/>
  <c r="V427" i="1"/>
  <c r="Z427" i="1" s="1"/>
  <c r="AD427" i="1" s="1"/>
  <c r="U336" i="1"/>
  <c r="Y336" i="1" s="1"/>
  <c r="AC336" i="1" s="1"/>
  <c r="X273" i="1"/>
  <c r="AB273" i="1" s="1"/>
  <c r="AF273" i="1" s="1"/>
  <c r="V348" i="1"/>
  <c r="Z348" i="1" s="1"/>
  <c r="AD348" i="1" s="1"/>
  <c r="U161" i="1"/>
  <c r="Y161" i="1" s="1"/>
  <c r="AC161" i="1" s="1"/>
  <c r="U481" i="1"/>
  <c r="Y481" i="1" s="1"/>
  <c r="AC481" i="1" s="1"/>
  <c r="X467" i="1"/>
  <c r="AB467" i="1" s="1"/>
  <c r="AF467" i="1" s="1"/>
  <c r="V325" i="1"/>
  <c r="Z325" i="1" s="1"/>
  <c r="AD325" i="1" s="1"/>
  <c r="U146" i="1"/>
  <c r="Y146" i="1" s="1"/>
  <c r="AC146" i="1" s="1"/>
  <c r="U450" i="1"/>
  <c r="Y450" i="1" s="1"/>
  <c r="AC450" i="1" s="1"/>
  <c r="U183" i="1"/>
  <c r="Y183" i="1" s="1"/>
  <c r="AC183" i="1" s="1"/>
  <c r="X603" i="1"/>
  <c r="AB603" i="1" s="1"/>
  <c r="AF603" i="1" s="1"/>
  <c r="V267" i="1"/>
  <c r="Z267" i="1" s="1"/>
  <c r="AD267" i="1" s="1"/>
  <c r="V558" i="1"/>
  <c r="Z558" i="1" s="1"/>
  <c r="AD558" i="1" s="1"/>
  <c r="U307" i="1"/>
  <c r="Y307" i="1" s="1"/>
  <c r="AC307" i="1" s="1"/>
  <c r="U563" i="1"/>
  <c r="Y563" i="1" s="1"/>
  <c r="AC563" i="1" s="1"/>
  <c r="W226" i="1"/>
  <c r="AA226" i="1" s="1"/>
  <c r="AE226" i="1" s="1"/>
  <c r="V328" i="1"/>
  <c r="Z328" i="1" s="1"/>
  <c r="AD328" i="1" s="1"/>
  <c r="V591" i="1"/>
  <c r="Z591" i="1" s="1"/>
  <c r="AD591" i="1" s="1"/>
  <c r="U340" i="1"/>
  <c r="Y340" i="1" s="1"/>
  <c r="AC340" i="1" s="1"/>
  <c r="U596" i="1"/>
  <c r="Y596" i="1" s="1"/>
  <c r="AC596" i="1" s="1"/>
  <c r="X545" i="1"/>
  <c r="AB545" i="1" s="1"/>
  <c r="AF545" i="1" s="1"/>
  <c r="V245" i="1"/>
  <c r="Z245" i="1" s="1"/>
  <c r="AD245" i="1" s="1"/>
  <c r="V544" i="1"/>
  <c r="Z544" i="1" s="1"/>
  <c r="AD544" i="1" s="1"/>
  <c r="U293" i="1"/>
  <c r="Y293" i="1" s="1"/>
  <c r="AC293" i="1" s="1"/>
  <c r="U549" i="1"/>
  <c r="Y549" i="1" s="1"/>
  <c r="AC549" i="1" s="1"/>
  <c r="X163" i="1"/>
  <c r="AB163" i="1" s="1"/>
  <c r="AF163" i="1" s="1"/>
  <c r="W564" i="1"/>
  <c r="AA564" i="1" s="1"/>
  <c r="AE564" i="1" s="1"/>
  <c r="V529" i="1"/>
  <c r="Z529" i="1" s="1"/>
  <c r="AD529" i="1" s="1"/>
  <c r="U278" i="1"/>
  <c r="Y278" i="1" s="1"/>
  <c r="AC278" i="1" s="1"/>
  <c r="W368" i="1"/>
  <c r="AA368" i="1" s="1"/>
  <c r="AE368" i="1" s="1"/>
  <c r="V450" i="1"/>
  <c r="Z450" i="1" s="1"/>
  <c r="AD450" i="1" s="1"/>
  <c r="U423" i="1"/>
  <c r="Y423" i="1" s="1"/>
  <c r="AC423" i="1" s="1"/>
  <c r="W504" i="1"/>
  <c r="AA504" i="1" s="1"/>
  <c r="AE504" i="1" s="1"/>
  <c r="V421" i="1"/>
  <c r="Z421" i="1" s="1"/>
  <c r="AD421" i="1" s="1"/>
  <c r="U170" i="1"/>
  <c r="Y170" i="1" s="1"/>
  <c r="AC170" i="1" s="1"/>
  <c r="U426" i="1"/>
  <c r="Y426" i="1" s="1"/>
  <c r="AC426" i="1" s="1"/>
  <c r="V455" i="1"/>
  <c r="Z455" i="1" s="1"/>
  <c r="AD455" i="1" s="1"/>
  <c r="U249" i="1"/>
  <c r="Y249" i="1" s="1"/>
  <c r="AC249" i="1" s="1"/>
  <c r="U316" i="1"/>
  <c r="Y316" i="1" s="1"/>
  <c r="AC316" i="1" s="1"/>
  <c r="V372" i="1"/>
  <c r="Z372" i="1" s="1"/>
  <c r="AD372" i="1" s="1"/>
  <c r="W534" i="1"/>
  <c r="AA534" i="1" s="1"/>
  <c r="AE534" i="1" s="1"/>
  <c r="V279" i="1"/>
  <c r="Z279" i="1" s="1"/>
  <c r="AD279" i="1" s="1"/>
  <c r="V436" i="1"/>
  <c r="Z436" i="1" s="1"/>
  <c r="AD436" i="1" s="1"/>
  <c r="V187" i="1"/>
  <c r="Z187" i="1" s="1"/>
  <c r="AD187" i="1" s="1"/>
  <c r="U335" i="1"/>
  <c r="Y335" i="1" s="1"/>
  <c r="AC335" i="1" s="1"/>
  <c r="V452" i="1"/>
  <c r="Z452" i="1" s="1"/>
  <c r="AD452" i="1" s="1"/>
  <c r="V538" i="1"/>
  <c r="Z538" i="1" s="1"/>
  <c r="AD538" i="1" s="1"/>
  <c r="U220" i="1"/>
  <c r="Y220" i="1" s="1"/>
  <c r="AC220" i="1" s="1"/>
  <c r="V483" i="1"/>
  <c r="Z483" i="1" s="1"/>
  <c r="AD483" i="1" s="1"/>
  <c r="U488" i="1"/>
  <c r="Y488" i="1" s="1"/>
  <c r="AC488" i="1" s="1"/>
  <c r="W470" i="1"/>
  <c r="AA470" i="1" s="1"/>
  <c r="AE470" i="1" s="1"/>
  <c r="U580" i="1"/>
  <c r="Y580" i="1" s="1"/>
  <c r="AC580" i="1" s="1"/>
  <c r="W114" i="1"/>
  <c r="AA114" i="1" s="1"/>
  <c r="AE114" i="1" s="1"/>
  <c r="U262" i="1"/>
  <c r="Y262" i="1" s="1"/>
  <c r="AC262" i="1" s="1"/>
  <c r="V309" i="1"/>
  <c r="Z309" i="1" s="1"/>
  <c r="AD309" i="1" s="1"/>
  <c r="W472" i="1"/>
  <c r="AA472" i="1" s="1"/>
  <c r="AE472" i="1" s="1"/>
  <c r="V528" i="1"/>
  <c r="Z528" i="1" s="1"/>
  <c r="AD528" i="1" s="1"/>
  <c r="W535" i="1"/>
  <c r="AA535" i="1" s="1"/>
  <c r="AE535" i="1" s="1"/>
  <c r="V467" i="1"/>
  <c r="Z467" i="1" s="1"/>
  <c r="AD467" i="1" s="1"/>
  <c r="U156" i="1"/>
  <c r="Y156" i="1" s="1"/>
  <c r="AC156" i="1" s="1"/>
  <c r="U424" i="1"/>
  <c r="Y424" i="1" s="1"/>
  <c r="AC424" i="1" s="1"/>
  <c r="U533" i="1"/>
  <c r="Y533" i="1" s="1"/>
  <c r="AC533" i="1" s="1"/>
  <c r="V280" i="1"/>
  <c r="Z280" i="1" s="1"/>
  <c r="AD280" i="1" s="1"/>
  <c r="W304" i="1"/>
  <c r="AA304" i="1" s="1"/>
  <c r="AE304" i="1" s="1"/>
  <c r="U327" i="1"/>
  <c r="Y327" i="1" s="1"/>
  <c r="AC327" i="1" s="1"/>
  <c r="V355" i="1"/>
  <c r="Z355" i="1" s="1"/>
  <c r="AD355" i="1" s="1"/>
  <c r="U410" i="1"/>
  <c r="Y410" i="1" s="1"/>
  <c r="AC410" i="1" s="1"/>
  <c r="U185" i="1"/>
  <c r="Y185" i="1" s="1"/>
  <c r="AC185" i="1" s="1"/>
  <c r="W532" i="1"/>
  <c r="AA532" i="1" s="1"/>
  <c r="AE532" i="1" s="1"/>
  <c r="X429" i="1"/>
  <c r="AB429" i="1" s="1"/>
  <c r="AF429" i="1" s="1"/>
  <c r="V434" i="1"/>
  <c r="Z434" i="1" s="1"/>
  <c r="AD434" i="1" s="1"/>
  <c r="V405" i="1"/>
  <c r="Z405" i="1" s="1"/>
  <c r="AD405" i="1" s="1"/>
  <c r="U559" i="1"/>
  <c r="Y559" i="1" s="1"/>
  <c r="AC559" i="1" s="1"/>
  <c r="X381" i="1"/>
  <c r="AB381" i="1" s="1"/>
  <c r="AF381" i="1" s="1"/>
  <c r="U252" i="1"/>
  <c r="Y252" i="1" s="1"/>
  <c r="AC252" i="1" s="1"/>
  <c r="U271" i="1"/>
  <c r="Y271" i="1" s="1"/>
  <c r="AC271" i="1" s="1"/>
  <c r="U154" i="1"/>
  <c r="Y154" i="1" s="1"/>
  <c r="AC154" i="1" s="1"/>
  <c r="W432" i="1"/>
  <c r="AA432" i="1" s="1"/>
  <c r="AE432" i="1" s="1"/>
  <c r="AS73" i="1"/>
  <c r="AR32" i="1"/>
  <c r="AS81" i="1"/>
  <c r="AS66" i="1"/>
  <c r="AS85" i="1"/>
  <c r="AR60" i="1"/>
  <c r="AR58" i="1"/>
  <c r="AR50" i="1"/>
  <c r="AS45" i="1"/>
  <c r="AR46" i="1"/>
  <c r="AS65" i="1"/>
  <c r="AR34" i="1"/>
  <c r="AS54" i="1"/>
  <c r="AR93" i="1"/>
  <c r="AS103" i="1"/>
  <c r="AR74" i="1"/>
  <c r="AR70" i="1"/>
  <c r="AS37" i="1"/>
  <c r="AS56" i="1"/>
  <c r="AR31" i="1"/>
  <c r="AR86" i="1"/>
  <c r="AS80" i="1"/>
  <c r="AS88" i="1"/>
  <c r="AS59" i="1"/>
  <c r="AS64" i="1"/>
  <c r="AR67" i="1"/>
  <c r="AS35" i="1"/>
  <c r="AR28" i="1"/>
  <c r="AS30" i="1"/>
  <c r="AS50" i="1"/>
  <c r="AR72" i="1"/>
  <c r="AS62" i="1"/>
  <c r="AS97" i="1"/>
  <c r="AS92" i="1"/>
  <c r="AR49" i="1"/>
  <c r="AS89" i="1"/>
  <c r="AS57" i="1"/>
  <c r="AS102" i="1"/>
  <c r="AR71" i="1"/>
  <c r="AS95" i="1"/>
  <c r="AR101" i="1"/>
  <c r="AS91" i="1"/>
  <c r="AS76" i="1"/>
  <c r="AS94" i="1"/>
  <c r="AS84" i="1"/>
  <c r="AR38" i="1"/>
  <c r="AR37" i="1"/>
  <c r="AR78" i="1"/>
  <c r="AR96" i="1"/>
  <c r="AS86" i="1"/>
  <c r="AS33" i="1"/>
  <c r="AR43" i="1"/>
  <c r="AR51" i="1"/>
  <c r="AS28" i="1"/>
  <c r="AS77" i="1"/>
  <c r="AR104" i="1"/>
  <c r="AR92" i="1"/>
  <c r="AR59" i="1"/>
  <c r="AS53" i="1"/>
  <c r="AS40" i="1"/>
  <c r="AS49" i="1"/>
  <c r="AS44" i="1"/>
  <c r="AR42" i="1"/>
  <c r="AR91" i="1"/>
  <c r="AR30" i="1"/>
  <c r="AR98" i="1"/>
  <c r="AS60" i="1"/>
  <c r="AR44" i="1"/>
  <c r="AS71" i="1"/>
  <c r="AS70" i="1"/>
  <c r="AR95" i="1"/>
  <c r="AS31" i="1"/>
  <c r="AS38" i="1"/>
  <c r="AR36" i="1"/>
  <c r="AS46" i="1"/>
  <c r="AS107" i="1"/>
  <c r="AS96" i="1"/>
  <c r="AR55" i="1"/>
  <c r="AR89" i="1"/>
  <c r="AR57" i="1"/>
  <c r="AR73" i="1"/>
  <c r="AS52" i="1"/>
  <c r="AR47" i="1"/>
  <c r="AS41" i="1"/>
  <c r="AS58" i="1"/>
  <c r="AS98" i="1"/>
  <c r="AR97" i="1"/>
  <c r="AS68" i="1"/>
  <c r="AS93" i="1"/>
  <c r="AS43" i="1"/>
  <c r="AR66" i="1"/>
  <c r="AS48" i="1"/>
  <c r="AS32" i="1"/>
  <c r="AS83" i="1"/>
  <c r="AS79" i="1"/>
  <c r="AR77" i="1"/>
  <c r="AS105" i="1"/>
  <c r="AR94" i="1"/>
  <c r="AR85" i="1"/>
  <c r="AS34" i="1"/>
  <c r="AS55" i="1"/>
  <c r="AR40" i="1"/>
  <c r="AS101" i="1"/>
  <c r="AS106" i="1"/>
  <c r="AS36" i="1"/>
  <c r="AR62" i="1"/>
  <c r="AR68" i="1"/>
  <c r="AR82" i="1"/>
  <c r="AR76" i="1"/>
  <c r="AR84" i="1"/>
  <c r="AS99" i="1"/>
  <c r="AR64" i="1"/>
  <c r="AR53" i="1"/>
  <c r="AR102" i="1"/>
  <c r="AR99" i="1"/>
  <c r="AR75" i="1"/>
  <c r="AR29" i="1"/>
  <c r="AR48" i="1"/>
  <c r="AR103" i="1"/>
  <c r="AS47" i="1"/>
  <c r="AR90" i="1"/>
  <c r="AR80" i="1"/>
  <c r="AR35" i="1"/>
  <c r="AR69" i="1"/>
  <c r="AS100" i="1"/>
  <c r="AR107" i="1"/>
  <c r="AR105" i="1"/>
  <c r="AR87" i="1"/>
  <c r="AR63" i="1"/>
  <c r="AS69" i="1"/>
  <c r="AR83" i="1"/>
  <c r="AS29" i="1"/>
  <c r="AR79" i="1"/>
  <c r="AS82" i="1"/>
  <c r="AR33" i="1"/>
  <c r="AR45" i="1"/>
  <c r="AR100" i="1"/>
  <c r="AS39" i="1"/>
  <c r="AS87" i="1"/>
  <c r="AR81" i="1"/>
  <c r="AR106" i="1"/>
  <c r="AR52" i="1"/>
  <c r="AS78" i="1"/>
  <c r="AS104" i="1"/>
  <c r="AS90" i="1"/>
  <c r="AR88" i="1"/>
  <c r="AR56" i="1"/>
  <c r="AR39" i="1"/>
  <c r="AS61" i="1"/>
  <c r="AR65" i="1"/>
  <c r="AR54" i="1"/>
  <c r="AS72" i="1"/>
  <c r="AS42" i="1"/>
  <c r="AR41" i="1"/>
  <c r="AS63" i="1"/>
  <c r="AR61" i="1"/>
  <c r="AS74" i="1"/>
  <c r="AS51" i="1"/>
  <c r="AS67" i="1"/>
  <c r="AS75" i="1"/>
  <c r="BQ29" i="1"/>
  <c r="BP32" i="1"/>
  <c r="BP36" i="1"/>
  <c r="BP40" i="1"/>
  <c r="BP44" i="1"/>
  <c r="BP48" i="1"/>
  <c r="BP52" i="1"/>
  <c r="BP56" i="1"/>
  <c r="BP60" i="1"/>
  <c r="BP64" i="1"/>
  <c r="BP68" i="1"/>
  <c r="BP72" i="1"/>
  <c r="BP76" i="1"/>
  <c r="BO79" i="1"/>
  <c r="BP86" i="1"/>
  <c r="BQ93" i="1"/>
  <c r="BO95" i="1"/>
  <c r="BP102" i="1"/>
  <c r="BQ32" i="1"/>
  <c r="BQ36" i="1"/>
  <c r="BQ40" i="1"/>
  <c r="BQ44" i="1"/>
  <c r="BQ48" i="1"/>
  <c r="BQ52" i="1"/>
  <c r="BQ56" i="1"/>
  <c r="BQ60" i="1"/>
  <c r="BQ64" i="1"/>
  <c r="BQ68" i="1"/>
  <c r="BQ72" i="1"/>
  <c r="BQ76" i="1"/>
  <c r="BP79" i="1"/>
  <c r="BQ86" i="1"/>
  <c r="BO88" i="1"/>
  <c r="BP95" i="1"/>
  <c r="BQ102" i="1"/>
  <c r="BO104" i="1"/>
  <c r="BQ79" i="1"/>
  <c r="BO81" i="1"/>
  <c r="BP88" i="1"/>
  <c r="BQ95" i="1"/>
  <c r="BO97" i="1"/>
  <c r="BP104" i="1"/>
  <c r="BO31" i="1"/>
  <c r="BO35" i="1"/>
  <c r="BO39" i="1"/>
  <c r="BO43" i="1"/>
  <c r="BO47" i="1"/>
  <c r="BO51" i="1"/>
  <c r="BO55" i="1"/>
  <c r="BO59" i="1"/>
  <c r="BO63" i="1"/>
  <c r="BO67" i="1"/>
  <c r="BO71" i="1"/>
  <c r="BO75" i="1"/>
  <c r="BP81" i="1"/>
  <c r="BQ88" i="1"/>
  <c r="BO90" i="1"/>
  <c r="BP97" i="1"/>
  <c r="BQ104" i="1"/>
  <c r="BO106" i="1"/>
  <c r="BP31" i="1"/>
  <c r="BP35" i="1"/>
  <c r="BP39" i="1"/>
  <c r="BP43" i="1"/>
  <c r="BP47" i="1"/>
  <c r="BP51" i="1"/>
  <c r="BP55" i="1"/>
  <c r="BP59" i="1"/>
  <c r="BP63" i="1"/>
  <c r="BP67" i="1"/>
  <c r="BP71" i="1"/>
  <c r="BP75" i="1"/>
  <c r="BQ81" i="1"/>
  <c r="BO83" i="1"/>
  <c r="BP90" i="1"/>
  <c r="BQ97" i="1"/>
  <c r="BO99" i="1"/>
  <c r="BP106" i="1"/>
  <c r="BQ31" i="1"/>
  <c r="BQ35" i="1"/>
  <c r="BQ39" i="1"/>
  <c r="BQ43" i="1"/>
  <c r="BQ47" i="1"/>
  <c r="BQ51" i="1"/>
  <c r="BQ55" i="1"/>
  <c r="BQ59" i="1"/>
  <c r="BQ63" i="1"/>
  <c r="BQ67" i="1"/>
  <c r="BQ71" i="1"/>
  <c r="BQ75" i="1"/>
  <c r="BP83" i="1"/>
  <c r="BQ90" i="1"/>
  <c r="BO92" i="1"/>
  <c r="BP99" i="1"/>
  <c r="BQ106" i="1"/>
  <c r="BQ83" i="1"/>
  <c r="BO85" i="1"/>
  <c r="BP92" i="1"/>
  <c r="BQ99" i="1"/>
  <c r="BO101" i="1"/>
  <c r="BO30" i="1"/>
  <c r="BO34" i="1"/>
  <c r="BO38" i="1"/>
  <c r="BO42" i="1"/>
  <c r="BO46" i="1"/>
  <c r="BO50" i="1"/>
  <c r="BO54" i="1"/>
  <c r="BO9" i="1" s="1"/>
  <c r="BO58" i="1"/>
  <c r="BO62" i="1"/>
  <c r="BO66" i="1"/>
  <c r="BO70" i="1"/>
  <c r="BO74" i="1"/>
  <c r="BO78" i="1"/>
  <c r="BP85" i="1"/>
  <c r="BQ92" i="1"/>
  <c r="BO94" i="1"/>
  <c r="BP101" i="1"/>
  <c r="BP30" i="1"/>
  <c r="BP34" i="1"/>
  <c r="BP38" i="1"/>
  <c r="BP42" i="1"/>
  <c r="BP46" i="1"/>
  <c r="BP50" i="1"/>
  <c r="BP54" i="1"/>
  <c r="BP58" i="1"/>
  <c r="BP62" i="1"/>
  <c r="BP66" i="1"/>
  <c r="BP70" i="1"/>
  <c r="BP74" i="1"/>
  <c r="BP78" i="1"/>
  <c r="BQ85" i="1"/>
  <c r="BO87" i="1"/>
  <c r="BP94" i="1"/>
  <c r="BQ101" i="1"/>
  <c r="BO103" i="1"/>
  <c r="BQ30" i="1"/>
  <c r="BQ34" i="1"/>
  <c r="BQ38" i="1"/>
  <c r="BQ42" i="1"/>
  <c r="BQ46" i="1"/>
  <c r="BQ50" i="1"/>
  <c r="BQ54" i="1"/>
  <c r="BQ58" i="1"/>
  <c r="BQ62" i="1"/>
  <c r="BQ66" i="1"/>
  <c r="BQ70" i="1"/>
  <c r="BQ74" i="1"/>
  <c r="BQ78" i="1"/>
  <c r="BO80" i="1"/>
  <c r="BP87" i="1"/>
  <c r="BQ94" i="1"/>
  <c r="BO96" i="1"/>
  <c r="BP103" i="1"/>
  <c r="BP80" i="1"/>
  <c r="BQ87" i="1"/>
  <c r="BO89" i="1"/>
  <c r="BP96" i="1"/>
  <c r="BQ103" i="1"/>
  <c r="BO105" i="1"/>
  <c r="BO33" i="1"/>
  <c r="BO37" i="1"/>
  <c r="BO41" i="1"/>
  <c r="BO45" i="1"/>
  <c r="BO49" i="1"/>
  <c r="BO53" i="1"/>
  <c r="BO57" i="1"/>
  <c r="BO61" i="1"/>
  <c r="BO65" i="1"/>
  <c r="BO69" i="1"/>
  <c r="BO73" i="1"/>
  <c r="BO77" i="1"/>
  <c r="BQ80" i="1"/>
  <c r="BO82" i="1"/>
  <c r="BP89" i="1"/>
  <c r="BQ96" i="1"/>
  <c r="BO98" i="1"/>
  <c r="BP105" i="1"/>
  <c r="BP33" i="1"/>
  <c r="BP37" i="1"/>
  <c r="BP41" i="1"/>
  <c r="BP45" i="1"/>
  <c r="BP49" i="1"/>
  <c r="BP53" i="1"/>
  <c r="BP57" i="1"/>
  <c r="BP61" i="1"/>
  <c r="BP65" i="1"/>
  <c r="BP69" i="1"/>
  <c r="BP73" i="1"/>
  <c r="BP77" i="1"/>
  <c r="BP82" i="1"/>
  <c r="BQ89" i="1"/>
  <c r="BO91" i="1"/>
  <c r="BP98" i="1"/>
  <c r="BQ105" i="1"/>
  <c r="BO107" i="1"/>
  <c r="BQ33" i="1"/>
  <c r="BQ37" i="1"/>
  <c r="BQ41" i="1"/>
  <c r="BQ45" i="1"/>
  <c r="BQ49" i="1"/>
  <c r="BQ53" i="1"/>
  <c r="BQ57" i="1"/>
  <c r="BQ61" i="1"/>
  <c r="BQ65" i="1"/>
  <c r="BQ69" i="1"/>
  <c r="BQ73" i="1"/>
  <c r="BQ12" i="1" s="1"/>
  <c r="BQ77" i="1"/>
  <c r="BQ82" i="1"/>
  <c r="BO84" i="1"/>
  <c r="BP91" i="1"/>
  <c r="BQ98" i="1"/>
  <c r="BO100" i="1"/>
  <c r="BP107" i="1"/>
  <c r="BO29" i="1"/>
  <c r="BP84" i="1"/>
  <c r="BQ91" i="1"/>
  <c r="BO93" i="1"/>
  <c r="BP100" i="1"/>
  <c r="BQ107" i="1"/>
  <c r="BO40" i="1"/>
  <c r="BQ84" i="1"/>
  <c r="BO86" i="1"/>
  <c r="BO64" i="1"/>
  <c r="BO44" i="1"/>
  <c r="BO68" i="1"/>
  <c r="BP93" i="1"/>
  <c r="BO48" i="1"/>
  <c r="BP29" i="1"/>
  <c r="BO72" i="1"/>
  <c r="BO13" i="1" s="1"/>
  <c r="BO52" i="1"/>
  <c r="BQ100" i="1"/>
  <c r="BO32" i="1"/>
  <c r="BO102" i="1"/>
  <c r="BO76" i="1"/>
  <c r="BO56" i="1"/>
  <c r="BO36" i="1"/>
  <c r="BO60" i="1"/>
  <c r="BQ14" i="1"/>
  <c r="BO15" i="1"/>
  <c r="BP28" i="1"/>
  <c r="BO28" i="1"/>
  <c r="BQ28" i="1"/>
  <c r="BQ6" i="1"/>
  <c r="BO14" i="1"/>
  <c r="BP15" i="1"/>
  <c r="BO17" i="1"/>
  <c r="BO12" i="1"/>
  <c r="DH85" i="1"/>
  <c r="DH83" i="1"/>
  <c r="X104" i="1"/>
  <c r="X100" i="1"/>
  <c r="X96" i="1"/>
  <c r="X92" i="1"/>
  <c r="X88" i="1"/>
  <c r="X84" i="1"/>
  <c r="X80" i="1"/>
  <c r="X106" i="1"/>
  <c r="X102" i="1"/>
  <c r="X98" i="1"/>
  <c r="X94" i="1"/>
  <c r="X90" i="1"/>
  <c r="X86" i="1"/>
  <c r="X82" i="1"/>
  <c r="X78" i="1"/>
  <c r="X77" i="1"/>
  <c r="X76" i="1"/>
  <c r="X75" i="1"/>
  <c r="X74" i="1"/>
  <c r="X73" i="1"/>
  <c r="X72" i="1"/>
  <c r="X71" i="1"/>
  <c r="X70" i="1"/>
  <c r="X69" i="1"/>
  <c r="X68" i="1"/>
  <c r="X67" i="1"/>
  <c r="X105" i="1"/>
  <c r="X97" i="1"/>
  <c r="X89" i="1"/>
  <c r="X81" i="1"/>
  <c r="W106" i="1"/>
  <c r="W102" i="1"/>
  <c r="W98" i="1"/>
  <c r="W94" i="1"/>
  <c r="W90" i="1"/>
  <c r="W86" i="1"/>
  <c r="W82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V93" i="1"/>
  <c r="V70" i="1"/>
  <c r="V68" i="1"/>
  <c r="X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80" i="1"/>
  <c r="W55" i="1"/>
  <c r="W39" i="1"/>
  <c r="W36" i="1"/>
  <c r="V98" i="1"/>
  <c r="V82" i="1"/>
  <c r="V77" i="1"/>
  <c r="V73" i="1"/>
  <c r="V66" i="1"/>
  <c r="X107" i="1"/>
  <c r="X99" i="1"/>
  <c r="X91" i="1"/>
  <c r="X83" i="1"/>
  <c r="W107" i="1"/>
  <c r="W103" i="1"/>
  <c r="W99" i="1"/>
  <c r="W95" i="1"/>
  <c r="W91" i="1"/>
  <c r="W87" i="1"/>
  <c r="W83" i="1"/>
  <c r="W79" i="1"/>
  <c r="V97" i="1"/>
  <c r="V81" i="1"/>
  <c r="W61" i="1"/>
  <c r="W51" i="1"/>
  <c r="W28" i="1"/>
  <c r="V102" i="1"/>
  <c r="V86" i="1"/>
  <c r="V76" i="1"/>
  <c r="V72" i="1"/>
  <c r="V100" i="1"/>
  <c r="W57" i="1"/>
  <c r="W50" i="1"/>
  <c r="V107" i="1"/>
  <c r="V91" i="1"/>
  <c r="X101" i="1"/>
  <c r="X93" i="1"/>
  <c r="X85" i="1"/>
  <c r="W104" i="1"/>
  <c r="W100" i="1"/>
  <c r="W96" i="1"/>
  <c r="W92" i="1"/>
  <c r="W88" i="1"/>
  <c r="W84" i="1"/>
  <c r="W80" i="1"/>
  <c r="V101" i="1"/>
  <c r="V85" i="1"/>
  <c r="V69" i="1"/>
  <c r="V67" i="1"/>
  <c r="V28" i="1"/>
  <c r="W63" i="1"/>
  <c r="W60" i="1"/>
  <c r="W47" i="1"/>
  <c r="W44" i="1"/>
  <c r="W31" i="1"/>
  <c r="V106" i="1"/>
  <c r="V90" i="1"/>
  <c r="V75" i="1"/>
  <c r="V71" i="1"/>
  <c r="X103" i="1"/>
  <c r="X95" i="1"/>
  <c r="X87" i="1"/>
  <c r="X79" i="1"/>
  <c r="W105" i="1"/>
  <c r="W101" i="1"/>
  <c r="W97" i="1"/>
  <c r="W93" i="1"/>
  <c r="W89" i="1"/>
  <c r="W85" i="1"/>
  <c r="W81" i="1"/>
  <c r="V105" i="1"/>
  <c r="V89" i="1"/>
  <c r="V29" i="1"/>
  <c r="W46" i="1"/>
  <c r="W40" i="1"/>
  <c r="V94" i="1"/>
  <c r="V78" i="1"/>
  <c r="V74" i="1"/>
  <c r="W52" i="1"/>
  <c r="W41" i="1"/>
  <c r="V99" i="1"/>
  <c r="V83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W53" i="1"/>
  <c r="V95" i="1"/>
  <c r="X28" i="1"/>
  <c r="V84" i="1"/>
  <c r="W56" i="1"/>
  <c r="W34" i="1"/>
  <c r="W65" i="1"/>
  <c r="V103" i="1"/>
  <c r="V96" i="1"/>
  <c r="W58" i="1"/>
  <c r="W48" i="1"/>
  <c r="W43" i="1"/>
  <c r="W38" i="1"/>
  <c r="W49" i="1"/>
  <c r="W42" i="1"/>
  <c r="V79" i="1"/>
  <c r="X29" i="1"/>
  <c r="V92" i="1"/>
  <c r="W62" i="1"/>
  <c r="W45" i="1"/>
  <c r="W35" i="1"/>
  <c r="W30" i="1"/>
  <c r="V104" i="1"/>
  <c r="W33" i="1"/>
  <c r="V87" i="1"/>
  <c r="V88" i="1"/>
  <c r="W64" i="1"/>
  <c r="W59" i="1"/>
  <c r="W54" i="1"/>
  <c r="W37" i="1"/>
  <c r="W32" i="1"/>
  <c r="W29" i="1"/>
  <c r="I10" i="4"/>
  <c r="I10" i="3"/>
  <c r="BO5" i="1" l="1"/>
  <c r="BQ5" i="1"/>
  <c r="BP5" i="1"/>
  <c r="V5" i="1"/>
  <c r="AS5" i="1"/>
  <c r="DH77" i="1"/>
  <c r="AQ5" i="1"/>
  <c r="W5" i="1"/>
  <c r="X5" i="1"/>
  <c r="AR5" i="1"/>
  <c r="X14" i="1"/>
  <c r="DH57" i="1" s="1"/>
  <c r="BQ10" i="1"/>
  <c r="W15" i="1"/>
  <c r="DH60" i="1" s="1"/>
  <c r="W13" i="1"/>
  <c r="DH52" i="1" s="1"/>
  <c r="X15" i="1"/>
  <c r="DH61" i="1" s="1"/>
  <c r="V17" i="1"/>
  <c r="DH67" i="1" s="1"/>
  <c r="DH75" i="1"/>
  <c r="W11" i="1"/>
  <c r="DH44" i="1" s="1"/>
  <c r="AS11" i="1"/>
  <c r="X16" i="1"/>
  <c r="DH65" i="1" s="1"/>
  <c r="X13" i="1"/>
  <c r="DH53" i="1" s="1"/>
  <c r="DH73" i="1"/>
  <c r="V12" i="1"/>
  <c r="DH47" i="1" s="1"/>
  <c r="X12" i="1"/>
  <c r="DH49" i="1" s="1"/>
  <c r="AR14" i="1"/>
  <c r="W12" i="1"/>
  <c r="DH48" i="1" s="1"/>
  <c r="V14" i="1"/>
  <c r="DH55" i="1" s="1"/>
  <c r="AR7" i="1"/>
  <c r="DH76" i="1"/>
  <c r="AR17" i="1"/>
  <c r="W14" i="1"/>
  <c r="DH56" i="1" s="1"/>
  <c r="AR11" i="1"/>
  <c r="AS15" i="1"/>
  <c r="AS9" i="1"/>
  <c r="AR8" i="1"/>
  <c r="AS14" i="1"/>
  <c r="AS16" i="1"/>
  <c r="AR6" i="1"/>
  <c r="AS12" i="1"/>
  <c r="AR12" i="1"/>
  <c r="V16" i="1"/>
  <c r="DH63" i="1" s="1"/>
  <c r="AR15" i="1"/>
  <c r="W16" i="1"/>
  <c r="DH64" i="1" s="1"/>
  <c r="DH72" i="1"/>
  <c r="D31" i="7" s="1"/>
  <c r="X11" i="1"/>
  <c r="DH45" i="1" s="1"/>
  <c r="W17" i="1"/>
  <c r="DH68" i="1" s="1"/>
  <c r="V15" i="1"/>
  <c r="DH59" i="1" s="1"/>
  <c r="BQ7" i="1"/>
  <c r="AS6" i="1"/>
  <c r="BP14" i="1"/>
  <c r="AS13" i="1"/>
  <c r="AR13" i="1"/>
  <c r="AS7" i="1"/>
  <c r="AR16" i="1"/>
  <c r="AS17" i="1"/>
  <c r="BO16" i="1"/>
  <c r="BP8" i="1"/>
  <c r="BQ15" i="1"/>
  <c r="BQ9" i="1"/>
  <c r="BO11" i="1"/>
  <c r="BO8" i="1"/>
  <c r="BP9" i="1"/>
  <c r="BO10" i="1"/>
  <c r="BQ16" i="1"/>
  <c r="BQ17" i="1"/>
  <c r="BQ11" i="1"/>
  <c r="BP10" i="1"/>
  <c r="BO7" i="1"/>
  <c r="BP13" i="1"/>
  <c r="BQ13" i="1"/>
  <c r="BP17" i="1"/>
  <c r="BP11" i="1"/>
  <c r="BP16" i="1"/>
  <c r="AQ17" i="1"/>
  <c r="BP12" i="1"/>
  <c r="BQ8" i="1"/>
  <c r="AR10" i="1"/>
  <c r="V11" i="1"/>
  <c r="DH43" i="1" s="1"/>
  <c r="D24" i="7" s="1"/>
  <c r="AR9" i="1"/>
  <c r="BP7" i="1"/>
  <c r="BO6" i="1"/>
  <c r="BP6" i="1"/>
  <c r="AQ10" i="1"/>
  <c r="AQ8" i="1"/>
  <c r="AS8" i="1"/>
  <c r="AQ16" i="1"/>
  <c r="AQ9" i="1"/>
  <c r="AQ13" i="1"/>
  <c r="V13" i="1"/>
  <c r="DH51" i="1" s="1"/>
  <c r="DH71" i="1"/>
  <c r="AQ11" i="1"/>
  <c r="AQ12" i="1"/>
  <c r="X17" i="1"/>
  <c r="DH69" i="1" s="1"/>
  <c r="AQ6" i="1"/>
  <c r="AQ15" i="1"/>
  <c r="DH79" i="1"/>
  <c r="AS10" i="1"/>
  <c r="AQ14" i="1"/>
  <c r="DH81" i="1"/>
  <c r="AQ7" i="1"/>
  <c r="DH80" i="1"/>
  <c r="V9" i="1"/>
  <c r="DH35" i="1" s="1"/>
  <c r="X7" i="1"/>
  <c r="DH29" i="1" s="1"/>
  <c r="V7" i="1"/>
  <c r="DH27" i="1" s="1"/>
  <c r="W6" i="1"/>
  <c r="DH24" i="1" s="1"/>
  <c r="V8" i="1"/>
  <c r="DH31" i="1" s="1"/>
  <c r="W8" i="1"/>
  <c r="DH32" i="1" s="1"/>
  <c r="X8" i="1"/>
  <c r="DH33" i="1" s="1"/>
  <c r="W10" i="1"/>
  <c r="DH40" i="1" s="1"/>
  <c r="X9" i="1"/>
  <c r="DH37" i="1" s="1"/>
  <c r="W9" i="1"/>
  <c r="DH36" i="1" s="1"/>
  <c r="X6" i="1"/>
  <c r="DH25" i="1" s="1"/>
  <c r="W7" i="1"/>
  <c r="DH28" i="1" s="1"/>
  <c r="V10" i="1"/>
  <c r="DH39" i="1" s="1"/>
  <c r="X10" i="1"/>
  <c r="DH41" i="1" s="1"/>
  <c r="V6" i="1"/>
  <c r="DH23" i="1" s="1"/>
  <c r="DJ85" i="1"/>
  <c r="DJ83" i="1"/>
  <c r="DI85" i="1"/>
  <c r="DI83" i="1"/>
  <c r="DH82" i="1"/>
  <c r="DH84" i="1"/>
  <c r="I10" i="6"/>
  <c r="D11" i="4"/>
  <c r="D10" i="4"/>
  <c r="I11" i="4"/>
  <c r="D10" i="3"/>
  <c r="D11" i="3"/>
  <c r="I11" i="3"/>
  <c r="I11" i="6"/>
  <c r="D10" i="6"/>
  <c r="D11" i="6"/>
  <c r="D28" i="7" l="1"/>
  <c r="D26" i="7"/>
  <c r="D23" i="7"/>
  <c r="D30" i="7"/>
  <c r="D19" i="7"/>
  <c r="D27" i="7"/>
  <c r="D20" i="7"/>
  <c r="D21" i="7"/>
  <c r="D29" i="7"/>
  <c r="D25" i="7"/>
  <c r="D22" i="7"/>
  <c r="D34" i="7"/>
  <c r="DJ82" i="1"/>
  <c r="DI82" i="1"/>
  <c r="DH20" i="1"/>
  <c r="DH21" i="1"/>
  <c r="DJ84" i="1"/>
  <c r="DI84" i="1"/>
  <c r="DH19" i="1"/>
  <c r="D18" i="7" l="1"/>
  <c r="E34" i="7"/>
  <c r="F34" i="7"/>
  <c r="E13" i="4"/>
  <c r="C13" i="4"/>
  <c r="F14" i="6"/>
  <c r="F14" i="3"/>
  <c r="F14" i="4"/>
  <c r="D6" i="6"/>
  <c r="D4" i="6"/>
  <c r="D6" i="3"/>
  <c r="D4" i="3"/>
  <c r="D4" i="4"/>
  <c r="D6" i="4"/>
  <c r="I9" i="3"/>
  <c r="E11" i="4"/>
  <c r="E10" i="4"/>
  <c r="E9" i="4"/>
  <c r="I9" i="4"/>
  <c r="E10" i="6"/>
  <c r="E9" i="6"/>
  <c r="E11" i="6"/>
  <c r="I9" i="6"/>
  <c r="E11" i="3"/>
  <c r="E10" i="3"/>
  <c r="E9" i="3"/>
  <c r="E13" i="3"/>
  <c r="C13" i="3"/>
  <c r="H34" i="7" l="1"/>
  <c r="E13" i="6"/>
  <c r="C13" i="6"/>
  <c r="I34" i="7" l="1"/>
  <c r="G34" i="7"/>
  <c r="M97" i="1"/>
  <c r="BG29" i="1"/>
  <c r="BG30" i="1"/>
  <c r="M30" i="1" s="1"/>
  <c r="U30" i="1" s="1"/>
  <c r="M31" i="1"/>
  <c r="U31" i="1" s="1"/>
  <c r="M32" i="1"/>
  <c r="U32" i="1" s="1"/>
  <c r="M33" i="1"/>
  <c r="M34" i="1"/>
  <c r="U34" i="1" s="1"/>
  <c r="M35" i="1"/>
  <c r="U35" i="1" s="1"/>
  <c r="M36" i="1"/>
  <c r="U36" i="1" s="1"/>
  <c r="M37" i="1"/>
  <c r="U37" i="1" s="1"/>
  <c r="M38" i="1"/>
  <c r="U38" i="1" s="1"/>
  <c r="M39" i="1"/>
  <c r="U39" i="1" s="1"/>
  <c r="M40" i="1"/>
  <c r="U40" i="1" s="1"/>
  <c r="M41" i="1"/>
  <c r="U41" i="1" s="1"/>
  <c r="M42" i="1"/>
  <c r="U42" i="1" s="1"/>
  <c r="M43" i="1"/>
  <c r="U43" i="1" s="1"/>
  <c r="M44" i="1"/>
  <c r="U44" i="1" s="1"/>
  <c r="M45" i="1"/>
  <c r="M46" i="1"/>
  <c r="U46" i="1" s="1"/>
  <c r="M47" i="1"/>
  <c r="U47" i="1" s="1"/>
  <c r="M48" i="1"/>
  <c r="U48" i="1" s="1"/>
  <c r="M49" i="1"/>
  <c r="U49" i="1" s="1"/>
  <c r="M50" i="1"/>
  <c r="U50" i="1" s="1"/>
  <c r="M51" i="1"/>
  <c r="U51" i="1" s="1"/>
  <c r="M52" i="1"/>
  <c r="U52" i="1" s="1"/>
  <c r="M53" i="1"/>
  <c r="U53" i="1" s="1"/>
  <c r="M54" i="1"/>
  <c r="U54" i="1" s="1"/>
  <c r="M55" i="1"/>
  <c r="M56" i="1"/>
  <c r="U56" i="1" s="1"/>
  <c r="M57" i="1"/>
  <c r="M58" i="1"/>
  <c r="U58" i="1" s="1"/>
  <c r="M59" i="1"/>
  <c r="U59" i="1" s="1"/>
  <c r="M60" i="1"/>
  <c r="U60" i="1" s="1"/>
  <c r="M61" i="1"/>
  <c r="M62" i="1"/>
  <c r="U62" i="1" s="1"/>
  <c r="M63" i="1"/>
  <c r="U63" i="1" s="1"/>
  <c r="M64" i="1"/>
  <c r="U64" i="1" s="1"/>
  <c r="M65" i="1"/>
  <c r="U65" i="1" s="1"/>
  <c r="M66" i="1"/>
  <c r="U66" i="1" s="1"/>
  <c r="M67" i="1"/>
  <c r="M68" i="1"/>
  <c r="U68" i="1" s="1"/>
  <c r="M69" i="1"/>
  <c r="M70" i="1"/>
  <c r="U70" i="1" s="1"/>
  <c r="M71" i="1"/>
  <c r="U71" i="1" s="1"/>
  <c r="M72" i="1"/>
  <c r="U72" i="1" s="1"/>
  <c r="M73" i="1"/>
  <c r="M74" i="1"/>
  <c r="U74" i="1" s="1"/>
  <c r="M75" i="1"/>
  <c r="M76" i="1"/>
  <c r="U76" i="1" s="1"/>
  <c r="M77" i="1"/>
  <c r="U77" i="1" s="1"/>
  <c r="M78" i="1"/>
  <c r="U78" i="1" s="1"/>
  <c r="M79" i="1"/>
  <c r="M80" i="1"/>
  <c r="U80" i="1" s="1"/>
  <c r="M82" i="1"/>
  <c r="U82" i="1" s="1"/>
  <c r="M83" i="1"/>
  <c r="U83" i="1" s="1"/>
  <c r="M84" i="1"/>
  <c r="U84" i="1" s="1"/>
  <c r="M86" i="1"/>
  <c r="U86" i="1" s="1"/>
  <c r="M87" i="1"/>
  <c r="U87" i="1" s="1"/>
  <c r="U88" i="1"/>
  <c r="M90" i="1"/>
  <c r="U90" i="1" s="1"/>
  <c r="M91" i="1"/>
  <c r="M92" i="1"/>
  <c r="U92" i="1" s="1"/>
  <c r="M94" i="1"/>
  <c r="U94" i="1" s="1"/>
  <c r="M95" i="1"/>
  <c r="U95" i="1" s="1"/>
  <c r="M102" i="1"/>
  <c r="U102" i="1" s="1"/>
  <c r="M103" i="1"/>
  <c r="M104" i="1"/>
  <c r="U104" i="1" s="1"/>
  <c r="M106" i="1"/>
  <c r="U106" i="1" s="1"/>
  <c r="M107" i="1"/>
  <c r="U107" i="1" s="1"/>
  <c r="BG28" i="1"/>
  <c r="M28" i="1" s="1"/>
  <c r="U28" i="1" s="1"/>
  <c r="BE17" i="1" l="1"/>
  <c r="BE16" i="1"/>
  <c r="M29" i="1"/>
  <c r="U29" i="1" s="1"/>
  <c r="BG5" i="1"/>
  <c r="U73" i="1"/>
  <c r="M13" i="1"/>
  <c r="DH78" i="1"/>
  <c r="D33" i="7" s="1"/>
  <c r="U91" i="1"/>
  <c r="M16" i="1"/>
  <c r="U55" i="1"/>
  <c r="M10" i="1"/>
  <c r="U67" i="1"/>
  <c r="U12" i="1" s="1"/>
  <c r="M12" i="1"/>
  <c r="U79" i="1"/>
  <c r="M14" i="1"/>
  <c r="U103" i="1"/>
  <c r="U61" i="1"/>
  <c r="M11" i="1"/>
  <c r="U75" i="1"/>
  <c r="M9" i="1"/>
  <c r="U57" i="1"/>
  <c r="U7" i="1" s="1"/>
  <c r="M7" i="1"/>
  <c r="U45" i="1"/>
  <c r="U6" i="1" s="1"/>
  <c r="M6" i="1"/>
  <c r="U33" i="1"/>
  <c r="U5" i="1" s="1"/>
  <c r="DH18" i="1" s="1"/>
  <c r="M5" i="1"/>
  <c r="U69" i="1"/>
  <c r="U8" i="1" s="1"/>
  <c r="M8" i="1"/>
  <c r="M105" i="1"/>
  <c r="U105" i="1" s="1"/>
  <c r="M93" i="1"/>
  <c r="U93" i="1" s="1"/>
  <c r="M89" i="1"/>
  <c r="U89" i="1" s="1"/>
  <c r="M85" i="1"/>
  <c r="M81" i="1"/>
  <c r="U81" i="1" s="1"/>
  <c r="M99" i="1"/>
  <c r="U99" i="1" s="1"/>
  <c r="M100" i="1"/>
  <c r="U100" i="1" s="1"/>
  <c r="U96" i="1"/>
  <c r="M101" i="1"/>
  <c r="U101" i="1" s="1"/>
  <c r="M98" i="1"/>
  <c r="U98" i="1" s="1"/>
  <c r="U10" i="1" l="1"/>
  <c r="DH38" i="1" s="1"/>
  <c r="U13" i="1"/>
  <c r="DH50" i="1" s="1"/>
  <c r="U9" i="1"/>
  <c r="DH34" i="1" s="1"/>
  <c r="U11" i="1"/>
  <c r="DH42" i="1" s="1"/>
  <c r="DH46" i="1"/>
  <c r="U85" i="1"/>
  <c r="U15" i="1" s="1"/>
  <c r="DH58" i="1" s="1"/>
  <c r="M15" i="1"/>
  <c r="U97" i="1"/>
  <c r="U17" i="1" s="1"/>
  <c r="DH66" i="1" s="1"/>
  <c r="M17" i="1"/>
  <c r="DH74" i="1"/>
  <c r="D32" i="7" s="1"/>
  <c r="DH26" i="1"/>
  <c r="DH30" i="1"/>
  <c r="DH22" i="1"/>
  <c r="DH70" i="1"/>
  <c r="U14" i="1" l="1"/>
  <c r="DH54" i="1" s="1"/>
  <c r="U16" i="1"/>
  <c r="DH62" i="1" s="1"/>
  <c r="Y79" i="1"/>
  <c r="AC79" i="1" s="1"/>
  <c r="Z80" i="1"/>
  <c r="AD80" i="1" s="1"/>
  <c r="AB81" i="1"/>
  <c r="AF81" i="1" s="1"/>
  <c r="AB82" i="1"/>
  <c r="AF82" i="1" s="1"/>
  <c r="AA83" i="1"/>
  <c r="Y84" i="1"/>
  <c r="AC84" i="1" s="1"/>
  <c r="AB85" i="1"/>
  <c r="AF85" i="1" s="1"/>
  <c r="Z86" i="1"/>
  <c r="AD86" i="1" s="1"/>
  <c r="Y87" i="1"/>
  <c r="AC87" i="1" s="1"/>
  <c r="AA88" i="1"/>
  <c r="AE88" i="1" s="1"/>
  <c r="AB89" i="1"/>
  <c r="Z90" i="1"/>
  <c r="AD90" i="1" s="1"/>
  <c r="Z91" i="1"/>
  <c r="AD91" i="1" s="1"/>
  <c r="AA92" i="1"/>
  <c r="AE92" i="1" s="1"/>
  <c r="Z93" i="1"/>
  <c r="AD93" i="1" s="1"/>
  <c r="AB94" i="1"/>
  <c r="AF94" i="1" s="1"/>
  <c r="AA95" i="1"/>
  <c r="AB96" i="1"/>
  <c r="AF96" i="1" s="1"/>
  <c r="Z97" i="1"/>
  <c r="AD97" i="1" s="1"/>
  <c r="Z98" i="1"/>
  <c r="AD98" i="1" s="1"/>
  <c r="Y99" i="1"/>
  <c r="AC99" i="1" s="1"/>
  <c r="Z79" i="1"/>
  <c r="AD79" i="1" s="1"/>
  <c r="AA80" i="1"/>
  <c r="AE80" i="1" s="1"/>
  <c r="Y81" i="1"/>
  <c r="AC81" i="1" s="1"/>
  <c r="Y82" i="1"/>
  <c r="AC82" i="1" s="1"/>
  <c r="AB83" i="1"/>
  <c r="Z84" i="1"/>
  <c r="AD84" i="1" s="1"/>
  <c r="Y85" i="1"/>
  <c r="AC85" i="1" s="1"/>
  <c r="AA86" i="1"/>
  <c r="AE86" i="1" s="1"/>
  <c r="Z87" i="1"/>
  <c r="AD87" i="1" s="1"/>
  <c r="AB88" i="1"/>
  <c r="AF88" i="1" s="1"/>
  <c r="Y89" i="1"/>
  <c r="AA90" i="1"/>
  <c r="AE90" i="1" s="1"/>
  <c r="AA91" i="1"/>
  <c r="AE91" i="1" s="1"/>
  <c r="AB92" i="1"/>
  <c r="AF92" i="1" s="1"/>
  <c r="AA93" i="1"/>
  <c r="AE93" i="1" s="1"/>
  <c r="Y94" i="1"/>
  <c r="AC94" i="1" s="1"/>
  <c r="AB95" i="1"/>
  <c r="Y80" i="1"/>
  <c r="AC80" i="1" s="1"/>
  <c r="AA79" i="1"/>
  <c r="AE79" i="1" s="1"/>
  <c r="AB80" i="1"/>
  <c r="AF80" i="1" s="1"/>
  <c r="Z81" i="1"/>
  <c r="AD81" i="1" s="1"/>
  <c r="Z82" i="1"/>
  <c r="AD82" i="1" s="1"/>
  <c r="Y83" i="1"/>
  <c r="AA84" i="1"/>
  <c r="AE84" i="1" s="1"/>
  <c r="Z85" i="1"/>
  <c r="AD85" i="1" s="1"/>
  <c r="AB86" i="1"/>
  <c r="AF86" i="1" s="1"/>
  <c r="AA87" i="1"/>
  <c r="AE87" i="1" s="1"/>
  <c r="Y88" i="1"/>
  <c r="AC88" i="1" s="1"/>
  <c r="Z89" i="1"/>
  <c r="AB90" i="1"/>
  <c r="AF90" i="1" s="1"/>
  <c r="AB91" i="1"/>
  <c r="AF91" i="1" s="1"/>
  <c r="Y92" i="1"/>
  <c r="AC92" i="1" s="1"/>
  <c r="AB93" i="1"/>
  <c r="AF93" i="1" s="1"/>
  <c r="Z94" i="1"/>
  <c r="AD94" i="1" s="1"/>
  <c r="Y95" i="1"/>
  <c r="Z96" i="1"/>
  <c r="AD96" i="1" s="1"/>
  <c r="AB97" i="1"/>
  <c r="AF97" i="1" s="1"/>
  <c r="AB98" i="1"/>
  <c r="AF98" i="1" s="1"/>
  <c r="AA99" i="1"/>
  <c r="AE99" i="1" s="1"/>
  <c r="Y100" i="1"/>
  <c r="AC100" i="1" s="1"/>
  <c r="AA101" i="1"/>
  <c r="AB79" i="1"/>
  <c r="AF79" i="1" s="1"/>
  <c r="AB84" i="1"/>
  <c r="AF84" i="1" s="1"/>
  <c r="AA85" i="1"/>
  <c r="AE85" i="1" s="1"/>
  <c r="AB87" i="1"/>
  <c r="AF87" i="1" s="1"/>
  <c r="Z88" i="1"/>
  <c r="AD88" i="1" s="1"/>
  <c r="AB99" i="1"/>
  <c r="AF99" i="1" s="1"/>
  <c r="AB101" i="1"/>
  <c r="AB102" i="1"/>
  <c r="AF102" i="1" s="1"/>
  <c r="Z103" i="1"/>
  <c r="AD103" i="1" s="1"/>
  <c r="Y104" i="1"/>
  <c r="AC104" i="1" s="1"/>
  <c r="Z105" i="1"/>
  <c r="AD105" i="1" s="1"/>
  <c r="AA106" i="1"/>
  <c r="AE106" i="1" s="1"/>
  <c r="Z107" i="1"/>
  <c r="Y91" i="1"/>
  <c r="AC91" i="1" s="1"/>
  <c r="Z92" i="1"/>
  <c r="AD92" i="1" s="1"/>
  <c r="Y93" i="1"/>
  <c r="AC93" i="1" s="1"/>
  <c r="AA96" i="1"/>
  <c r="AE96" i="1" s="1"/>
  <c r="Y97" i="1"/>
  <c r="AC97" i="1" s="1"/>
  <c r="Y98" i="1"/>
  <c r="AC98" i="1" s="1"/>
  <c r="AA100" i="1"/>
  <c r="AE100" i="1" s="1"/>
  <c r="Y101" i="1"/>
  <c r="AA89" i="1"/>
  <c r="Y90" i="1"/>
  <c r="AC90" i="1" s="1"/>
  <c r="Y96" i="1"/>
  <c r="AC96" i="1" s="1"/>
  <c r="Z100" i="1"/>
  <c r="AD100" i="1" s="1"/>
  <c r="Y102" i="1"/>
  <c r="AC102" i="1" s="1"/>
  <c r="AA103" i="1"/>
  <c r="AE103" i="1" s="1"/>
  <c r="Z104" i="1"/>
  <c r="AD104" i="1" s="1"/>
  <c r="AA105" i="1"/>
  <c r="AE105" i="1" s="1"/>
  <c r="AB106" i="1"/>
  <c r="AF106" i="1" s="1"/>
  <c r="AA107" i="1"/>
  <c r="Z102" i="1"/>
  <c r="AD102" i="1" s="1"/>
  <c r="Y106" i="1"/>
  <c r="AC106" i="1" s="1"/>
  <c r="Z83" i="1"/>
  <c r="AA94" i="1"/>
  <c r="AE94" i="1" s="1"/>
  <c r="Z95" i="1"/>
  <c r="AA97" i="1"/>
  <c r="AE97" i="1" s="1"/>
  <c r="Z99" i="1"/>
  <c r="AD99" i="1" s="1"/>
  <c r="AA102" i="1"/>
  <c r="AE102" i="1" s="1"/>
  <c r="Y103" i="1"/>
  <c r="AC103" i="1" s="1"/>
  <c r="Y105" i="1"/>
  <c r="AC105" i="1" s="1"/>
  <c r="Z106" i="1"/>
  <c r="AD106" i="1" s="1"/>
  <c r="Y107" i="1"/>
  <c r="AA81" i="1"/>
  <c r="AE81" i="1" s="1"/>
  <c r="AB103" i="1"/>
  <c r="AF103" i="1" s="1"/>
  <c r="AA104" i="1"/>
  <c r="AE104" i="1" s="1"/>
  <c r="AB105" i="1"/>
  <c r="AF105" i="1" s="1"/>
  <c r="AB107" i="1"/>
  <c r="AA82" i="1"/>
  <c r="AE82" i="1" s="1"/>
  <c r="Y86" i="1"/>
  <c r="AC86" i="1" s="1"/>
  <c r="AA98" i="1"/>
  <c r="AE98" i="1" s="1"/>
  <c r="Z101" i="1"/>
  <c r="AB104" i="1"/>
  <c r="AF104" i="1" s="1"/>
  <c r="AB100" i="1"/>
  <c r="AF100" i="1" s="1"/>
  <c r="BR29" i="1"/>
  <c r="BS29" i="1"/>
  <c r="BR28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50" i="1"/>
  <c r="BR51" i="1"/>
  <c r="BV51" i="1" s="1"/>
  <c r="BR52" i="1"/>
  <c r="BV52" i="1" s="1"/>
  <c r="BR53" i="1"/>
  <c r="BR54" i="1"/>
  <c r="BV54" i="1" s="1"/>
  <c r="BR55" i="1"/>
  <c r="BV55" i="1" s="1"/>
  <c r="BR56" i="1"/>
  <c r="BV56" i="1" s="1"/>
  <c r="BR57" i="1"/>
  <c r="BV57" i="1" s="1"/>
  <c r="BR58" i="1"/>
  <c r="BV58" i="1" s="1"/>
  <c r="BR59" i="1"/>
  <c r="BR60" i="1"/>
  <c r="BV60" i="1" s="1"/>
  <c r="BR61" i="1"/>
  <c r="BV61" i="1" s="1"/>
  <c r="BR62" i="1"/>
  <c r="BV62" i="1" s="1"/>
  <c r="BR63" i="1"/>
  <c r="BV63" i="1" s="1"/>
  <c r="BR64" i="1"/>
  <c r="BV64" i="1" s="1"/>
  <c r="BR65" i="1"/>
  <c r="BR66" i="1"/>
  <c r="BV66" i="1" s="1"/>
  <c r="BR67" i="1"/>
  <c r="BV67" i="1" s="1"/>
  <c r="BR68" i="1"/>
  <c r="BV68" i="1" s="1"/>
  <c r="BS28" i="1"/>
  <c r="BS79" i="1"/>
  <c r="BW79" i="1" s="1"/>
  <c r="BS81" i="1"/>
  <c r="BW81" i="1" s="1"/>
  <c r="BS83" i="1"/>
  <c r="BS85" i="1"/>
  <c r="BW85" i="1" s="1"/>
  <c r="BS87" i="1"/>
  <c r="BW87" i="1" s="1"/>
  <c r="BS89" i="1"/>
  <c r="BS91" i="1"/>
  <c r="BW91" i="1" s="1"/>
  <c r="BS93" i="1"/>
  <c r="BW93" i="1" s="1"/>
  <c r="BS95" i="1"/>
  <c r="BS97" i="1"/>
  <c r="BW97" i="1" s="1"/>
  <c r="BS99" i="1"/>
  <c r="BW99" i="1" s="1"/>
  <c r="BS101" i="1"/>
  <c r="BS103" i="1"/>
  <c r="BW103" i="1" s="1"/>
  <c r="BS105" i="1"/>
  <c r="BW105" i="1" s="1"/>
  <c r="BS107" i="1"/>
  <c r="BS31" i="1"/>
  <c r="BS33" i="1"/>
  <c r="BS35" i="1"/>
  <c r="BS37" i="1"/>
  <c r="BS39" i="1"/>
  <c r="BS41" i="1"/>
  <c r="BS43" i="1"/>
  <c r="BS45" i="1"/>
  <c r="BS47" i="1"/>
  <c r="BS49" i="1"/>
  <c r="BS51" i="1"/>
  <c r="BW51" i="1" s="1"/>
  <c r="BS53" i="1"/>
  <c r="BS55" i="1"/>
  <c r="BW55" i="1" s="1"/>
  <c r="BS57" i="1"/>
  <c r="BW57" i="1" s="1"/>
  <c r="BS59" i="1"/>
  <c r="BS61" i="1"/>
  <c r="BW61" i="1" s="1"/>
  <c r="BS63" i="1"/>
  <c r="BW63" i="1" s="1"/>
  <c r="BS65" i="1"/>
  <c r="BS67" i="1"/>
  <c r="BW67" i="1" s="1"/>
  <c r="BR69" i="1"/>
  <c r="BV69" i="1" s="1"/>
  <c r="BR71" i="1"/>
  <c r="BR72" i="1"/>
  <c r="BV72" i="1" s="1"/>
  <c r="BR73" i="1"/>
  <c r="BR74" i="1"/>
  <c r="BV74" i="1" s="1"/>
  <c r="BR75" i="1"/>
  <c r="BV75" i="1" s="1"/>
  <c r="BR76" i="1"/>
  <c r="BV76" i="1" s="1"/>
  <c r="BR77" i="1"/>
  <c r="BR78" i="1"/>
  <c r="BV78" i="1" s="1"/>
  <c r="BR80" i="1"/>
  <c r="BV80" i="1" s="1"/>
  <c r="BR82" i="1"/>
  <c r="BV82" i="1" s="1"/>
  <c r="BR84" i="1"/>
  <c r="BV84" i="1" s="1"/>
  <c r="BR86" i="1"/>
  <c r="BV86" i="1" s="1"/>
  <c r="BR88" i="1"/>
  <c r="BV88" i="1" s="1"/>
  <c r="BR90" i="1"/>
  <c r="BV90" i="1" s="1"/>
  <c r="BR92" i="1"/>
  <c r="BV92" i="1" s="1"/>
  <c r="BR94" i="1"/>
  <c r="BV94" i="1" s="1"/>
  <c r="BR96" i="1"/>
  <c r="BV96" i="1" s="1"/>
  <c r="BR98" i="1"/>
  <c r="BV98" i="1" s="1"/>
  <c r="BR100" i="1"/>
  <c r="BV100" i="1" s="1"/>
  <c r="BR102" i="1"/>
  <c r="BV102" i="1" s="1"/>
  <c r="BR104" i="1"/>
  <c r="BV104" i="1" s="1"/>
  <c r="BR106" i="1"/>
  <c r="BV106" i="1" s="1"/>
  <c r="BS69" i="1"/>
  <c r="BW69" i="1" s="1"/>
  <c r="BS80" i="1"/>
  <c r="BW80" i="1" s="1"/>
  <c r="BS84" i="1"/>
  <c r="BW84" i="1" s="1"/>
  <c r="BS88" i="1"/>
  <c r="BW88" i="1" s="1"/>
  <c r="BS92" i="1"/>
  <c r="BW92" i="1" s="1"/>
  <c r="BS96" i="1"/>
  <c r="BW96" i="1" s="1"/>
  <c r="BS100" i="1"/>
  <c r="BW100" i="1" s="1"/>
  <c r="BS30" i="1"/>
  <c r="BS34" i="1"/>
  <c r="BS38" i="1"/>
  <c r="BS42" i="1"/>
  <c r="BS46" i="1"/>
  <c r="BS50" i="1"/>
  <c r="BS54" i="1"/>
  <c r="BW54" i="1" s="1"/>
  <c r="BS58" i="1"/>
  <c r="BW58" i="1" s="1"/>
  <c r="BS62" i="1"/>
  <c r="BW62" i="1" s="1"/>
  <c r="BS66" i="1"/>
  <c r="BW66" i="1" s="1"/>
  <c r="BR79" i="1"/>
  <c r="BV79" i="1" s="1"/>
  <c r="BR83" i="1"/>
  <c r="BR87" i="1"/>
  <c r="BV87" i="1" s="1"/>
  <c r="BR91" i="1"/>
  <c r="BV91" i="1" s="1"/>
  <c r="BR95" i="1"/>
  <c r="BR99" i="1"/>
  <c r="BV99" i="1" s="1"/>
  <c r="BR103" i="1"/>
  <c r="BV103" i="1" s="1"/>
  <c r="BR107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X51" i="1" s="1"/>
  <c r="BT52" i="1"/>
  <c r="BX52" i="1" s="1"/>
  <c r="BT53" i="1"/>
  <c r="BT54" i="1"/>
  <c r="BX54" i="1" s="1"/>
  <c r="BT55" i="1"/>
  <c r="BX55" i="1" s="1"/>
  <c r="BT56" i="1"/>
  <c r="BX56" i="1" s="1"/>
  <c r="BT57" i="1"/>
  <c r="BX57" i="1" s="1"/>
  <c r="BT58" i="1"/>
  <c r="BX58" i="1" s="1"/>
  <c r="BT59" i="1"/>
  <c r="BT60" i="1"/>
  <c r="BX60" i="1" s="1"/>
  <c r="BT61" i="1"/>
  <c r="BX61" i="1" s="1"/>
  <c r="BT62" i="1"/>
  <c r="BX62" i="1" s="1"/>
  <c r="BT63" i="1"/>
  <c r="BX63" i="1" s="1"/>
  <c r="BT64" i="1"/>
  <c r="BX64" i="1" s="1"/>
  <c r="BT65" i="1"/>
  <c r="BT66" i="1"/>
  <c r="BX66" i="1" s="1"/>
  <c r="BT67" i="1"/>
  <c r="BX67" i="1" s="1"/>
  <c r="BT68" i="1"/>
  <c r="BX68" i="1" s="1"/>
  <c r="BT69" i="1"/>
  <c r="BX69" i="1" s="1"/>
  <c r="BT70" i="1"/>
  <c r="BX70" i="1" s="1"/>
  <c r="BT71" i="1"/>
  <c r="BT72" i="1"/>
  <c r="BX72" i="1" s="1"/>
  <c r="BT73" i="1"/>
  <c r="BT74" i="1"/>
  <c r="BX74" i="1" s="1"/>
  <c r="BT75" i="1"/>
  <c r="BX75" i="1" s="1"/>
  <c r="BT76" i="1"/>
  <c r="BX76" i="1" s="1"/>
  <c r="BT77" i="1"/>
  <c r="BT78" i="1"/>
  <c r="BX78" i="1" s="1"/>
  <c r="BT82" i="1"/>
  <c r="BX82" i="1" s="1"/>
  <c r="BT86" i="1"/>
  <c r="BX86" i="1" s="1"/>
  <c r="BT90" i="1"/>
  <c r="BX90" i="1" s="1"/>
  <c r="BT94" i="1"/>
  <c r="BX94" i="1" s="1"/>
  <c r="BT98" i="1"/>
  <c r="BX98" i="1" s="1"/>
  <c r="BT102" i="1"/>
  <c r="BX102" i="1" s="1"/>
  <c r="BT106" i="1"/>
  <c r="BX106" i="1" s="1"/>
  <c r="BR70" i="1"/>
  <c r="BV70" i="1" s="1"/>
  <c r="BS71" i="1"/>
  <c r="BS72" i="1"/>
  <c r="BW72" i="1" s="1"/>
  <c r="BS73" i="1"/>
  <c r="BS74" i="1"/>
  <c r="BW74" i="1" s="1"/>
  <c r="BS75" i="1"/>
  <c r="BW75" i="1" s="1"/>
  <c r="BS76" i="1"/>
  <c r="BW76" i="1" s="1"/>
  <c r="BS77" i="1"/>
  <c r="BS78" i="1"/>
  <c r="BW78" i="1" s="1"/>
  <c r="BS82" i="1"/>
  <c r="BW82" i="1" s="1"/>
  <c r="BS86" i="1"/>
  <c r="BW86" i="1" s="1"/>
  <c r="BS90" i="1"/>
  <c r="BW90" i="1" s="1"/>
  <c r="BS94" i="1"/>
  <c r="BW94" i="1" s="1"/>
  <c r="BS98" i="1"/>
  <c r="BW98" i="1" s="1"/>
  <c r="BS32" i="1"/>
  <c r="BS48" i="1"/>
  <c r="BS64" i="1"/>
  <c r="BW64" i="1" s="1"/>
  <c r="BR81" i="1"/>
  <c r="BV81" i="1" s="1"/>
  <c r="BR97" i="1"/>
  <c r="BV97" i="1" s="1"/>
  <c r="BR105" i="1"/>
  <c r="BV105" i="1" s="1"/>
  <c r="BT28" i="1"/>
  <c r="BT83" i="1"/>
  <c r="BT85" i="1"/>
  <c r="BX85" i="1" s="1"/>
  <c r="BT92" i="1"/>
  <c r="BX92" i="1" s="1"/>
  <c r="BT99" i="1"/>
  <c r="BX99" i="1" s="1"/>
  <c r="BT101" i="1"/>
  <c r="BT103" i="1"/>
  <c r="BX103" i="1" s="1"/>
  <c r="BT107" i="1"/>
  <c r="BS44" i="1"/>
  <c r="BS36" i="1"/>
  <c r="BS52" i="1"/>
  <c r="BW52" i="1" s="1"/>
  <c r="BS68" i="1"/>
  <c r="BW68" i="1" s="1"/>
  <c r="BR93" i="1"/>
  <c r="BV93" i="1" s="1"/>
  <c r="BR101" i="1"/>
  <c r="BT80" i="1"/>
  <c r="BX80" i="1" s="1"/>
  <c r="BT87" i="1"/>
  <c r="BX87" i="1" s="1"/>
  <c r="BT89" i="1"/>
  <c r="BT96" i="1"/>
  <c r="BX96" i="1" s="1"/>
  <c r="BT105" i="1"/>
  <c r="BX105" i="1" s="1"/>
  <c r="BR85" i="1"/>
  <c r="BV85" i="1" s="1"/>
  <c r="BS40" i="1"/>
  <c r="BS56" i="1"/>
  <c r="BW56" i="1" s="1"/>
  <c r="BS70" i="1"/>
  <c r="BW70" i="1" s="1"/>
  <c r="BR89" i="1"/>
  <c r="BS102" i="1"/>
  <c r="BW102" i="1" s="1"/>
  <c r="BS104" i="1"/>
  <c r="BW104" i="1" s="1"/>
  <c r="BS106" i="1"/>
  <c r="BW106" i="1" s="1"/>
  <c r="BT29" i="1"/>
  <c r="BT84" i="1"/>
  <c r="BX84" i="1" s="1"/>
  <c r="BT91" i="1"/>
  <c r="BX91" i="1" s="1"/>
  <c r="BT93" i="1"/>
  <c r="BX93" i="1" s="1"/>
  <c r="BT100" i="1"/>
  <c r="BX100" i="1" s="1"/>
  <c r="BS60" i="1"/>
  <c r="BW60" i="1" s="1"/>
  <c r="BT79" i="1"/>
  <c r="BX79" i="1" s="1"/>
  <c r="BT104" i="1"/>
  <c r="BX104" i="1" s="1"/>
  <c r="BT81" i="1"/>
  <c r="BX81" i="1" s="1"/>
  <c r="BT88" i="1"/>
  <c r="BX88" i="1" s="1"/>
  <c r="BT95" i="1"/>
  <c r="BT97" i="1"/>
  <c r="BX97" i="1" s="1"/>
  <c r="AB60" i="1"/>
  <c r="AF60" i="1" s="1"/>
  <c r="AB61" i="1"/>
  <c r="AF61" i="1" s="1"/>
  <c r="AB62" i="1"/>
  <c r="AF62" i="1" s="1"/>
  <c r="AB63" i="1"/>
  <c r="AF63" i="1" s="1"/>
  <c r="Z64" i="1"/>
  <c r="AD64" i="1" s="1"/>
  <c r="Z65" i="1"/>
  <c r="Y60" i="1"/>
  <c r="AC60" i="1" s="1"/>
  <c r="Y61" i="1"/>
  <c r="AC61" i="1" s="1"/>
  <c r="Y62" i="1"/>
  <c r="AC62" i="1" s="1"/>
  <c r="Y63" i="1"/>
  <c r="AC63" i="1" s="1"/>
  <c r="AA64" i="1"/>
  <c r="AE64" i="1" s="1"/>
  <c r="AA65" i="1"/>
  <c r="Z60" i="1"/>
  <c r="AD60" i="1" s="1"/>
  <c r="Z61" i="1"/>
  <c r="AD61" i="1" s="1"/>
  <c r="Z62" i="1"/>
  <c r="AD62" i="1" s="1"/>
  <c r="Z63" i="1"/>
  <c r="AD63" i="1" s="1"/>
  <c r="AB64" i="1"/>
  <c r="AF64" i="1" s="1"/>
  <c r="AB65" i="1"/>
  <c r="Y65" i="1"/>
  <c r="AA62" i="1"/>
  <c r="AE62" i="1" s="1"/>
  <c r="AA63" i="1"/>
  <c r="AE63" i="1" s="1"/>
  <c r="Y64" i="1"/>
  <c r="AC64" i="1" s="1"/>
  <c r="AA60" i="1"/>
  <c r="AE60" i="1" s="1"/>
  <c r="AA61" i="1"/>
  <c r="AE61" i="1" s="1"/>
  <c r="Y48" i="1"/>
  <c r="AC48" i="1" s="1"/>
  <c r="Y49" i="1"/>
  <c r="AC49" i="1" s="1"/>
  <c r="Z48" i="1"/>
  <c r="AD48" i="1" s="1"/>
  <c r="AA48" i="1"/>
  <c r="AE48" i="1" s="1"/>
  <c r="AA49" i="1"/>
  <c r="AE49" i="1" s="1"/>
  <c r="AB50" i="1"/>
  <c r="AF50" i="1" s="1"/>
  <c r="Z51" i="1"/>
  <c r="AD51" i="1" s="1"/>
  <c r="Z52" i="1"/>
  <c r="AD52" i="1" s="1"/>
  <c r="Z53" i="1"/>
  <c r="Y54" i="1"/>
  <c r="AC54" i="1" s="1"/>
  <c r="Y55" i="1"/>
  <c r="AC55" i="1" s="1"/>
  <c r="Y56" i="1"/>
  <c r="AC56" i="1" s="1"/>
  <c r="Y57" i="1"/>
  <c r="AC57" i="1" s="1"/>
  <c r="Y58" i="1"/>
  <c r="AC58" i="1" s="1"/>
  <c r="Y59" i="1"/>
  <c r="Y66" i="1"/>
  <c r="AC66" i="1" s="1"/>
  <c r="Y67" i="1"/>
  <c r="AC67" i="1" s="1"/>
  <c r="Y68" i="1"/>
  <c r="AC68" i="1" s="1"/>
  <c r="AB48" i="1"/>
  <c r="AF48" i="1" s="1"/>
  <c r="Z49" i="1"/>
  <c r="AD49" i="1" s="1"/>
  <c r="Y50" i="1"/>
  <c r="AC50" i="1" s="1"/>
  <c r="AA51" i="1"/>
  <c r="AE51" i="1" s="1"/>
  <c r="AA52" i="1"/>
  <c r="AE52" i="1" s="1"/>
  <c r="AA53" i="1"/>
  <c r="Z54" i="1"/>
  <c r="AD54" i="1" s="1"/>
  <c r="Z55" i="1"/>
  <c r="AD55" i="1" s="1"/>
  <c r="Z56" i="1"/>
  <c r="AD56" i="1" s="1"/>
  <c r="Z57" i="1"/>
  <c r="AD57" i="1" s="1"/>
  <c r="Z58" i="1"/>
  <c r="AD58" i="1" s="1"/>
  <c r="Z59" i="1"/>
  <c r="Z66" i="1"/>
  <c r="AD66" i="1" s="1"/>
  <c r="Z67" i="1"/>
  <c r="AD67" i="1" s="1"/>
  <c r="Z68" i="1"/>
  <c r="AD68" i="1" s="1"/>
  <c r="AB49" i="1"/>
  <c r="AF49" i="1" s="1"/>
  <c r="Z50" i="1"/>
  <c r="AD50" i="1" s="1"/>
  <c r="AB51" i="1"/>
  <c r="AF51" i="1" s="1"/>
  <c r="AB52" i="1"/>
  <c r="AF52" i="1" s="1"/>
  <c r="AB53" i="1"/>
  <c r="AA54" i="1"/>
  <c r="AE54" i="1" s="1"/>
  <c r="AA55" i="1"/>
  <c r="AE55" i="1" s="1"/>
  <c r="AA56" i="1"/>
  <c r="AE56" i="1" s="1"/>
  <c r="AA57" i="1"/>
  <c r="AE57" i="1" s="1"/>
  <c r="AA58" i="1"/>
  <c r="AE58" i="1" s="1"/>
  <c r="AA59" i="1"/>
  <c r="AA66" i="1"/>
  <c r="AE66" i="1" s="1"/>
  <c r="AA67" i="1"/>
  <c r="AE67" i="1" s="1"/>
  <c r="AA68" i="1"/>
  <c r="AE68" i="1" s="1"/>
  <c r="Y51" i="1"/>
  <c r="AC51" i="1" s="1"/>
  <c r="Y53" i="1"/>
  <c r="AA50" i="1"/>
  <c r="AE50" i="1" s="1"/>
  <c r="AB56" i="1"/>
  <c r="AF56" i="1" s="1"/>
  <c r="AB58" i="1"/>
  <c r="AF58" i="1" s="1"/>
  <c r="AB66" i="1"/>
  <c r="AF66" i="1" s="1"/>
  <c r="AB68" i="1"/>
  <c r="AF68" i="1" s="1"/>
  <c r="AB55" i="1"/>
  <c r="AF55" i="1" s="1"/>
  <c r="AB57" i="1"/>
  <c r="AF57" i="1" s="1"/>
  <c r="AB59" i="1"/>
  <c r="AB67" i="1"/>
  <c r="AF67" i="1" s="1"/>
  <c r="Y52" i="1"/>
  <c r="AC52" i="1" s="1"/>
  <c r="AB54" i="1"/>
  <c r="AF54" i="1" s="1"/>
  <c r="Z36" i="1"/>
  <c r="AD36" i="1" s="1"/>
  <c r="Z37" i="1"/>
  <c r="AD37" i="1" s="1"/>
  <c r="Z38" i="1"/>
  <c r="Z39" i="1"/>
  <c r="AD39" i="1" s="1"/>
  <c r="Z40" i="1"/>
  <c r="AD40" i="1" s="1"/>
  <c r="Z41" i="1"/>
  <c r="AA36" i="1"/>
  <c r="AE36" i="1" s="1"/>
  <c r="AA37" i="1"/>
  <c r="AE37" i="1" s="1"/>
  <c r="AA38" i="1"/>
  <c r="AA39" i="1"/>
  <c r="AE39" i="1" s="1"/>
  <c r="AA40" i="1"/>
  <c r="AE40" i="1" s="1"/>
  <c r="Y36" i="1"/>
  <c r="AC36" i="1" s="1"/>
  <c r="Y37" i="1"/>
  <c r="AC37" i="1" s="1"/>
  <c r="Y38" i="1"/>
  <c r="Y39" i="1"/>
  <c r="AC39" i="1" s="1"/>
  <c r="Y40" i="1"/>
  <c r="AC40" i="1" s="1"/>
  <c r="AA41" i="1"/>
  <c r="AB36" i="1"/>
  <c r="AF36" i="1" s="1"/>
  <c r="AB37" i="1"/>
  <c r="AF37" i="1" s="1"/>
  <c r="AB38" i="1"/>
  <c r="AB39" i="1"/>
  <c r="AF39" i="1" s="1"/>
  <c r="AB40" i="1"/>
  <c r="AF40" i="1" s="1"/>
  <c r="AB41" i="1"/>
  <c r="Y41" i="1"/>
  <c r="AC41" i="1" s="1"/>
  <c r="Z28" i="1"/>
  <c r="AD28" i="1" s="1"/>
  <c r="AB30" i="1"/>
  <c r="AF30" i="1" s="1"/>
  <c r="AB31" i="1"/>
  <c r="AF31" i="1" s="1"/>
  <c r="AB32" i="1"/>
  <c r="AF32" i="1" s="1"/>
  <c r="AB33" i="1"/>
  <c r="AB34" i="1"/>
  <c r="AF34" i="1" s="1"/>
  <c r="AB35" i="1"/>
  <c r="AB42" i="1"/>
  <c r="AF42" i="1" s="1"/>
  <c r="AB43" i="1"/>
  <c r="AB44" i="1"/>
  <c r="AF44" i="1" s="1"/>
  <c r="AB45" i="1"/>
  <c r="AF45" i="1" s="1"/>
  <c r="AB46" i="1"/>
  <c r="AF46" i="1" s="1"/>
  <c r="AB47" i="1"/>
  <c r="AB28" i="1"/>
  <c r="AF28" i="1" s="1"/>
  <c r="AA29" i="1"/>
  <c r="Z30" i="1"/>
  <c r="AD30" i="1" s="1"/>
  <c r="Z31" i="1"/>
  <c r="AD31" i="1" s="1"/>
  <c r="Z32" i="1"/>
  <c r="AD32" i="1" s="1"/>
  <c r="Z33" i="1"/>
  <c r="Z34" i="1"/>
  <c r="AD34" i="1" s="1"/>
  <c r="Z35" i="1"/>
  <c r="Z42" i="1"/>
  <c r="AD42" i="1" s="1"/>
  <c r="Z43" i="1"/>
  <c r="Z44" i="1"/>
  <c r="AD44" i="1" s="1"/>
  <c r="Z45" i="1"/>
  <c r="AD45" i="1" s="1"/>
  <c r="Z46" i="1"/>
  <c r="AD46" i="1" s="1"/>
  <c r="Z47" i="1"/>
  <c r="AA31" i="1"/>
  <c r="AE31" i="1" s="1"/>
  <c r="AA33" i="1"/>
  <c r="AA35" i="1"/>
  <c r="AA43" i="1"/>
  <c r="AA45" i="1"/>
  <c r="AE45" i="1" s="1"/>
  <c r="AA47" i="1"/>
  <c r="Z69" i="1"/>
  <c r="AD69" i="1" s="1"/>
  <c r="Z70" i="1"/>
  <c r="AD70" i="1" s="1"/>
  <c r="Z72" i="1"/>
  <c r="AD72" i="1" s="1"/>
  <c r="Z73" i="1"/>
  <c r="AD73" i="1" s="1"/>
  <c r="Z74" i="1"/>
  <c r="AD74" i="1" s="1"/>
  <c r="Z75" i="1"/>
  <c r="AD75" i="1" s="1"/>
  <c r="Z76" i="1"/>
  <c r="AD76" i="1" s="1"/>
  <c r="Z77" i="1"/>
  <c r="Z78" i="1"/>
  <c r="AD78" i="1" s="1"/>
  <c r="Y32" i="1"/>
  <c r="AC32" i="1" s="1"/>
  <c r="Y33" i="1"/>
  <c r="Y34" i="1"/>
  <c r="AC34" i="1" s="1"/>
  <c r="Y35" i="1"/>
  <c r="Y42" i="1"/>
  <c r="AC42" i="1" s="1"/>
  <c r="Y43" i="1"/>
  <c r="Y44" i="1"/>
  <c r="AC44" i="1" s="1"/>
  <c r="Y45" i="1"/>
  <c r="AC45" i="1" s="1"/>
  <c r="Y46" i="1"/>
  <c r="AC46" i="1" s="1"/>
  <c r="Y47" i="1"/>
  <c r="Y69" i="1"/>
  <c r="AC69" i="1" s="1"/>
  <c r="Y70" i="1"/>
  <c r="AC70" i="1" s="1"/>
  <c r="Y72" i="1"/>
  <c r="AC72" i="1" s="1"/>
  <c r="Y73" i="1"/>
  <c r="AC73" i="1" s="1"/>
  <c r="Y74" i="1"/>
  <c r="AC74" i="1" s="1"/>
  <c r="Y75" i="1"/>
  <c r="AC75" i="1" s="1"/>
  <c r="Y76" i="1"/>
  <c r="AC76" i="1" s="1"/>
  <c r="Y77" i="1"/>
  <c r="Y78" i="1"/>
  <c r="AC78" i="1" s="1"/>
  <c r="Y28" i="1"/>
  <c r="AC28" i="1" s="1"/>
  <c r="AA28" i="1"/>
  <c r="AE28" i="1" s="1"/>
  <c r="Z29" i="1"/>
  <c r="AA69" i="1"/>
  <c r="AE69" i="1" s="1"/>
  <c r="AA70" i="1"/>
  <c r="AE70" i="1" s="1"/>
  <c r="AA72" i="1"/>
  <c r="AE72" i="1" s="1"/>
  <c r="AA73" i="1"/>
  <c r="AE73" i="1" s="1"/>
  <c r="AA74" i="1"/>
  <c r="AE74" i="1" s="1"/>
  <c r="AA75" i="1"/>
  <c r="AE75" i="1" s="1"/>
  <c r="AA76" i="1"/>
  <c r="AE76" i="1" s="1"/>
  <c r="AA77" i="1"/>
  <c r="AA78" i="1"/>
  <c r="AE78" i="1" s="1"/>
  <c r="AB29" i="1"/>
  <c r="AA30" i="1"/>
  <c r="AE30" i="1" s="1"/>
  <c r="AA32" i="1"/>
  <c r="AE32" i="1" s="1"/>
  <c r="AA34" i="1"/>
  <c r="AE34" i="1" s="1"/>
  <c r="AA42" i="1"/>
  <c r="AE42" i="1" s="1"/>
  <c r="AA44" i="1"/>
  <c r="AE44" i="1" s="1"/>
  <c r="AA46" i="1"/>
  <c r="AE46" i="1" s="1"/>
  <c r="AB69" i="1"/>
  <c r="AF69" i="1" s="1"/>
  <c r="AB70" i="1"/>
  <c r="AF70" i="1" s="1"/>
  <c r="AB72" i="1"/>
  <c r="AF72" i="1" s="1"/>
  <c r="AB73" i="1"/>
  <c r="AF73" i="1" s="1"/>
  <c r="AB74" i="1"/>
  <c r="AF74" i="1" s="1"/>
  <c r="AB75" i="1"/>
  <c r="AF75" i="1" s="1"/>
  <c r="AB76" i="1"/>
  <c r="AF76" i="1" s="1"/>
  <c r="AB77" i="1"/>
  <c r="AB78" i="1"/>
  <c r="AF78" i="1" s="1"/>
  <c r="Y30" i="1"/>
  <c r="AC30" i="1" s="1"/>
  <c r="Y29" i="1"/>
  <c r="BS5" i="1" l="1"/>
  <c r="AA5" i="1"/>
  <c r="DI20" i="1" s="1"/>
  <c r="BR5" i="1"/>
  <c r="BT8" i="1"/>
  <c r="BT6" i="1"/>
  <c r="BS7" i="1"/>
  <c r="BT7" i="1"/>
  <c r="BW73" i="1"/>
  <c r="BX73" i="1"/>
  <c r="Z5" i="1"/>
  <c r="DI19" i="1" s="1"/>
  <c r="BV73" i="1"/>
  <c r="AB5" i="1"/>
  <c r="DI21" i="1" s="1"/>
  <c r="BT5" i="1"/>
  <c r="BR8" i="1"/>
  <c r="BR6" i="1"/>
  <c r="BS8" i="1"/>
  <c r="BS6" i="1"/>
  <c r="BR7" i="1"/>
  <c r="AE17" i="1"/>
  <c r="AA17" i="1"/>
  <c r="DI68" i="1" s="1"/>
  <c r="AA12" i="1"/>
  <c r="BR11" i="1"/>
  <c r="AB17" i="1"/>
  <c r="AA14" i="1"/>
  <c r="DI56" i="1" s="1"/>
  <c r="Z16" i="1"/>
  <c r="DI63" i="1" s="1"/>
  <c r="BS10" i="1"/>
  <c r="AF12" i="1"/>
  <c r="AB12" i="1"/>
  <c r="AB6" i="1"/>
  <c r="DI25" i="1" s="1"/>
  <c r="Z6" i="1"/>
  <c r="DI23" i="1" s="1"/>
  <c r="AA9" i="1"/>
  <c r="DI36" i="1" s="1"/>
  <c r="Z13" i="1"/>
  <c r="DI51" i="1" s="1"/>
  <c r="AB15" i="1"/>
  <c r="DI61" i="1" s="1"/>
  <c r="Y17" i="1"/>
  <c r="DI66" i="1" s="1"/>
  <c r="AD9" i="1"/>
  <c r="Z9" i="1"/>
  <c r="DI35" i="1" s="1"/>
  <c r="BT14" i="1"/>
  <c r="BS12" i="1"/>
  <c r="AA13" i="1"/>
  <c r="DI52" i="1" s="1"/>
  <c r="Z14" i="1"/>
  <c r="DI55" i="1" s="1"/>
  <c r="Y14" i="1"/>
  <c r="DI54" i="1" s="1"/>
  <c r="AA8" i="1"/>
  <c r="DI32" i="1" s="1"/>
  <c r="Y8" i="1"/>
  <c r="DI30" i="1" s="1"/>
  <c r="BT10" i="1"/>
  <c r="Z17" i="1"/>
  <c r="DI67" i="1" s="1"/>
  <c r="Z15" i="1"/>
  <c r="DI59" i="1" s="1"/>
  <c r="AB13" i="1"/>
  <c r="DI53" i="1" s="1"/>
  <c r="BS15" i="1"/>
  <c r="BS14" i="1"/>
  <c r="BS11" i="1"/>
  <c r="AC13" i="1"/>
  <c r="Y13" i="1"/>
  <c r="DI50" i="1" s="1"/>
  <c r="Y12" i="1"/>
  <c r="Y7" i="1"/>
  <c r="DI26" i="1" s="1"/>
  <c r="BT12" i="1"/>
  <c r="BT16" i="1"/>
  <c r="BT15" i="1"/>
  <c r="BR17" i="1"/>
  <c r="BT11" i="1"/>
  <c r="AE15" i="1"/>
  <c r="AA15" i="1"/>
  <c r="DI60" i="1" s="1"/>
  <c r="Y9" i="1"/>
  <c r="DI34" i="1" s="1"/>
  <c r="AA11" i="1"/>
  <c r="DI44" i="1" s="1"/>
  <c r="Y10" i="1"/>
  <c r="DI38" i="1" s="1"/>
  <c r="Z7" i="1"/>
  <c r="DI27" i="1" s="1"/>
  <c r="Z10" i="1"/>
  <c r="DI39" i="1" s="1"/>
  <c r="BS17" i="1"/>
  <c r="BR15" i="1"/>
  <c r="BR9" i="1"/>
  <c r="AA6" i="1"/>
  <c r="DI24" i="1" s="1"/>
  <c r="AB8" i="1"/>
  <c r="DI33" i="1" s="1"/>
  <c r="BR12" i="1"/>
  <c r="BT13" i="1"/>
  <c r="AB10" i="1"/>
  <c r="DI41" i="1" s="1"/>
  <c r="BT9" i="1"/>
  <c r="BR13" i="1"/>
  <c r="BR16" i="1"/>
  <c r="Z12" i="1"/>
  <c r="AB14" i="1"/>
  <c r="DI57" i="1" s="1"/>
  <c r="Z11" i="1"/>
  <c r="DI43" i="1" s="1"/>
  <c r="AE10" i="1"/>
  <c r="AA10" i="1"/>
  <c r="DI40" i="1" s="1"/>
  <c r="BS16" i="1"/>
  <c r="BR10" i="1"/>
  <c r="AB16" i="1"/>
  <c r="DI65" i="1" s="1"/>
  <c r="Y11" i="1"/>
  <c r="DI42" i="1" s="1"/>
  <c r="AB9" i="1"/>
  <c r="DI37" i="1" s="1"/>
  <c r="BT17" i="1"/>
  <c r="BS9" i="1"/>
  <c r="AA16" i="1"/>
  <c r="DI64" i="1" s="1"/>
  <c r="BR14" i="1"/>
  <c r="AB11" i="1"/>
  <c r="DI45" i="1" s="1"/>
  <c r="AB7" i="1"/>
  <c r="DI29" i="1" s="1"/>
  <c r="AA7" i="1"/>
  <c r="DI28" i="1" s="1"/>
  <c r="Z8" i="1"/>
  <c r="DI31" i="1" s="1"/>
  <c r="BS13" i="1"/>
  <c r="AC16" i="1"/>
  <c r="Y16" i="1"/>
  <c r="DI62" i="1" s="1"/>
  <c r="Y15" i="1"/>
  <c r="DI58" i="1" s="1"/>
  <c r="AE77" i="1"/>
  <c r="AE12" i="1" s="1"/>
  <c r="AF35" i="1"/>
  <c r="AE41" i="1"/>
  <c r="AE6" i="1" s="1"/>
  <c r="AF59" i="1"/>
  <c r="AF9" i="1" s="1"/>
  <c r="AD59" i="1"/>
  <c r="AD53" i="1"/>
  <c r="AE65" i="1"/>
  <c r="BX89" i="1"/>
  <c r="BX14" i="1" s="1"/>
  <c r="BX107" i="1"/>
  <c r="BX17" i="1" s="1"/>
  <c r="BX71" i="1"/>
  <c r="BX11" i="1" s="1"/>
  <c r="BX59" i="1"/>
  <c r="BV107" i="1"/>
  <c r="BV17" i="1" s="1"/>
  <c r="BV77" i="1"/>
  <c r="BV71" i="1"/>
  <c r="BV11" i="1" s="1"/>
  <c r="BW59" i="1"/>
  <c r="BW89" i="1"/>
  <c r="BW14" i="1" s="1"/>
  <c r="AD101" i="1"/>
  <c r="AD16" i="1" s="1"/>
  <c r="AD83" i="1"/>
  <c r="AD13" i="1" s="1"/>
  <c r="AE89" i="1"/>
  <c r="AE14" i="1" s="1"/>
  <c r="AD107" i="1"/>
  <c r="AD17" i="1" s="1"/>
  <c r="AC89" i="1"/>
  <c r="AC14" i="1" s="1"/>
  <c r="AF89" i="1"/>
  <c r="AF14" i="1" s="1"/>
  <c r="AF77" i="1"/>
  <c r="AC77" i="1"/>
  <c r="AC12" i="1" s="1"/>
  <c r="AC47" i="1"/>
  <c r="AD35" i="1"/>
  <c r="AF41" i="1"/>
  <c r="AD41" i="1"/>
  <c r="AC53" i="1"/>
  <c r="AF53" i="1"/>
  <c r="AC59" i="1"/>
  <c r="AC9" i="1" s="1"/>
  <c r="AD65" i="1"/>
  <c r="AD10" i="1" s="1"/>
  <c r="BV101" i="1"/>
  <c r="BV16" i="1" s="1"/>
  <c r="BX83" i="1"/>
  <c r="BW77" i="1"/>
  <c r="BV95" i="1"/>
  <c r="BV15" i="1" s="1"/>
  <c r="BW65" i="1"/>
  <c r="BW10" i="1" s="1"/>
  <c r="BW107" i="1"/>
  <c r="BW17" i="1" s="1"/>
  <c r="BW83" i="1"/>
  <c r="BW13" i="1" s="1"/>
  <c r="AF107" i="1"/>
  <c r="AF17" i="1" s="1"/>
  <c r="AC107" i="1"/>
  <c r="AC17" i="1" s="1"/>
  <c r="AE107" i="1"/>
  <c r="AE101" i="1"/>
  <c r="AE16" i="1" s="1"/>
  <c r="AD89" i="1"/>
  <c r="AD14" i="1" s="1"/>
  <c r="AE83" i="1"/>
  <c r="AE13" i="1" s="1"/>
  <c r="AD77" i="1"/>
  <c r="AD12" i="1" s="1"/>
  <c r="AE59" i="1"/>
  <c r="AE9" i="1" s="1"/>
  <c r="AC65" i="1"/>
  <c r="AC10" i="1" s="1"/>
  <c r="BV89" i="1"/>
  <c r="BV14" i="1" s="1"/>
  <c r="BX77" i="1"/>
  <c r="BX12" i="1" s="1"/>
  <c r="BX65" i="1"/>
  <c r="BX10" i="1" s="1"/>
  <c r="BX53" i="1"/>
  <c r="BV83" i="1"/>
  <c r="BV13" i="1" s="1"/>
  <c r="BW101" i="1"/>
  <c r="BW16" i="1" s="1"/>
  <c r="BV65" i="1"/>
  <c r="BV10" i="1" s="1"/>
  <c r="BV59" i="1"/>
  <c r="BV53" i="1"/>
  <c r="AF101" i="1"/>
  <c r="AF16" i="1" s="1"/>
  <c r="AF83" i="1"/>
  <c r="AF13" i="1" s="1"/>
  <c r="AE95" i="1"/>
  <c r="AC35" i="1"/>
  <c r="AE47" i="1"/>
  <c r="AE35" i="1"/>
  <c r="AD47" i="1"/>
  <c r="AF47" i="1"/>
  <c r="AE53" i="1"/>
  <c r="AF65" i="1"/>
  <c r="AF10" i="1" s="1"/>
  <c r="BX95" i="1"/>
  <c r="BX15" i="1" s="1"/>
  <c r="BX101" i="1"/>
  <c r="BX16" i="1" s="1"/>
  <c r="BW71" i="1"/>
  <c r="BW11" i="1" s="1"/>
  <c r="BW53" i="1"/>
  <c r="BW95" i="1"/>
  <c r="BW15" i="1" s="1"/>
  <c r="AD95" i="1"/>
  <c r="AD15" i="1" s="1"/>
  <c r="AC101" i="1"/>
  <c r="AC95" i="1"/>
  <c r="AC15" i="1" s="1"/>
  <c r="AC83" i="1"/>
  <c r="AF95" i="1"/>
  <c r="AF15" i="1" s="1"/>
  <c r="AD43" i="1"/>
  <c r="AF43" i="1"/>
  <c r="AF7" i="1" s="1"/>
  <c r="AE38" i="1"/>
  <c r="AE43" i="1"/>
  <c r="AF38" i="1"/>
  <c r="AF6" i="1" s="1"/>
  <c r="AD38" i="1"/>
  <c r="AC43" i="1"/>
  <c r="AC38" i="1"/>
  <c r="AC33" i="1"/>
  <c r="AE33" i="1"/>
  <c r="AF33" i="1"/>
  <c r="AD33" i="1"/>
  <c r="AF29" i="1"/>
  <c r="AD29" i="1"/>
  <c r="AC29" i="1"/>
  <c r="AE29" i="1"/>
  <c r="BY85" i="1"/>
  <c r="BY105" i="1"/>
  <c r="BY79" i="1"/>
  <c r="BY100" i="1"/>
  <c r="BY92" i="1"/>
  <c r="BY84" i="1"/>
  <c r="BY93" i="1"/>
  <c r="BY99" i="1"/>
  <c r="BY102" i="1"/>
  <c r="BY94" i="1"/>
  <c r="BY86" i="1"/>
  <c r="BY78" i="1"/>
  <c r="BY76" i="1"/>
  <c r="BY74" i="1"/>
  <c r="BY72" i="1"/>
  <c r="BY67" i="1"/>
  <c r="BY63" i="1"/>
  <c r="BY61" i="1"/>
  <c r="BY57" i="1"/>
  <c r="BY55" i="1"/>
  <c r="BY51" i="1"/>
  <c r="BY81" i="1"/>
  <c r="BY103" i="1"/>
  <c r="BY87" i="1"/>
  <c r="BY104" i="1"/>
  <c r="BY96" i="1"/>
  <c r="BY88" i="1"/>
  <c r="BY80" i="1"/>
  <c r="BY69" i="1"/>
  <c r="BY97" i="1"/>
  <c r="BY70" i="1"/>
  <c r="BY91" i="1"/>
  <c r="BY106" i="1"/>
  <c r="BY98" i="1"/>
  <c r="BY90" i="1"/>
  <c r="BY82" i="1"/>
  <c r="BY75" i="1"/>
  <c r="BY68" i="1"/>
  <c r="BY66" i="1"/>
  <c r="BY64" i="1"/>
  <c r="BY62" i="1"/>
  <c r="BY60" i="1"/>
  <c r="BY58" i="1"/>
  <c r="BY56" i="1"/>
  <c r="BY54" i="1"/>
  <c r="BY52" i="1"/>
  <c r="AB71" i="1"/>
  <c r="AA71" i="1"/>
  <c r="Y71" i="1"/>
  <c r="Z71" i="1"/>
  <c r="AV89" i="1"/>
  <c r="AU72" i="1"/>
  <c r="AX72" i="1" s="1"/>
  <c r="AV94" i="1"/>
  <c r="AY94" i="1" s="1"/>
  <c r="AV78" i="1"/>
  <c r="AY78" i="1" s="1"/>
  <c r="AV66" i="1"/>
  <c r="AY66" i="1" s="1"/>
  <c r="AV54" i="1"/>
  <c r="AY54" i="1" s="1"/>
  <c r="AV42" i="1"/>
  <c r="AY42" i="1" s="1"/>
  <c r="BX42" i="1"/>
  <c r="AV30" i="1"/>
  <c r="AY30" i="1" s="1"/>
  <c r="BX30" i="1"/>
  <c r="AU46" i="1"/>
  <c r="AX46" i="1" s="1"/>
  <c r="BW46" i="1"/>
  <c r="AU88" i="1"/>
  <c r="AX88" i="1" s="1"/>
  <c r="AT106" i="1"/>
  <c r="AW106" i="1" s="1"/>
  <c r="AT77" i="1"/>
  <c r="AT75" i="1"/>
  <c r="AW75" i="1" s="1"/>
  <c r="AU67" i="1"/>
  <c r="AX67" i="1" s="1"/>
  <c r="AU43" i="1"/>
  <c r="AX43" i="1" s="1"/>
  <c r="BW43" i="1"/>
  <c r="AU89" i="1"/>
  <c r="AT66" i="1"/>
  <c r="AW66" i="1" s="1"/>
  <c r="AT60" i="1"/>
  <c r="AW60" i="1" s="1"/>
  <c r="AT56" i="1"/>
  <c r="AW56" i="1" s="1"/>
  <c r="AT52" i="1"/>
  <c r="AW52" i="1" s="1"/>
  <c r="AT50" i="1"/>
  <c r="AW50" i="1" s="1"/>
  <c r="BV50" i="1"/>
  <c r="AT46" i="1"/>
  <c r="AW46" i="1" s="1"/>
  <c r="BV46" i="1"/>
  <c r="AT42" i="1"/>
  <c r="AW42" i="1" s="1"/>
  <c r="BV42" i="1"/>
  <c r="AT38" i="1"/>
  <c r="AW38" i="1" s="1"/>
  <c r="BV38" i="1"/>
  <c r="AT34" i="1"/>
  <c r="AW34" i="1" s="1"/>
  <c r="BV34" i="1"/>
  <c r="AT30" i="1"/>
  <c r="AW30" i="1" s="1"/>
  <c r="BV30" i="1"/>
  <c r="AV81" i="1"/>
  <c r="AY81" i="1" s="1"/>
  <c r="AV105" i="1"/>
  <c r="AY105" i="1" s="1"/>
  <c r="AU68" i="1"/>
  <c r="AX68" i="1" s="1"/>
  <c r="AU76" i="1"/>
  <c r="AX76" i="1" s="1"/>
  <c r="AV70" i="1"/>
  <c r="AY70" i="1" s="1"/>
  <c r="AV58" i="1"/>
  <c r="AY58" i="1" s="1"/>
  <c r="AV46" i="1"/>
  <c r="AY46" i="1" s="1"/>
  <c r="BX46" i="1"/>
  <c r="AV38" i="1"/>
  <c r="AY38" i="1" s="1"/>
  <c r="BX38" i="1"/>
  <c r="AT91" i="1"/>
  <c r="AW91" i="1" s="1"/>
  <c r="AU30" i="1"/>
  <c r="AX30" i="1" s="1"/>
  <c r="BW30" i="1"/>
  <c r="AT73" i="1"/>
  <c r="AW73" i="1" s="1"/>
  <c r="AU59" i="1"/>
  <c r="AU35" i="1"/>
  <c r="BW35" i="1"/>
  <c r="AU105" i="1"/>
  <c r="AX105" i="1" s="1"/>
  <c r="AU97" i="1"/>
  <c r="AX97" i="1" s="1"/>
  <c r="AU81" i="1"/>
  <c r="AX81" i="1" s="1"/>
  <c r="AT68" i="1"/>
  <c r="AW68" i="1" s="1"/>
  <c r="AT62" i="1"/>
  <c r="AW62" i="1" s="1"/>
  <c r="AT58" i="1"/>
  <c r="AW58" i="1" s="1"/>
  <c r="AT54" i="1"/>
  <c r="AW54" i="1" s="1"/>
  <c r="AT48" i="1"/>
  <c r="AW48" i="1" s="1"/>
  <c r="BV48" i="1"/>
  <c r="AT44" i="1"/>
  <c r="AW44" i="1" s="1"/>
  <c r="BV44" i="1"/>
  <c r="AT40" i="1"/>
  <c r="AW40" i="1" s="1"/>
  <c r="BV40" i="1"/>
  <c r="AT36" i="1"/>
  <c r="AW36" i="1" s="1"/>
  <c r="BV36" i="1"/>
  <c r="AT32" i="1"/>
  <c r="AW32" i="1" s="1"/>
  <c r="BV32" i="1"/>
  <c r="AU29" i="1"/>
  <c r="AX29" i="1" s="1"/>
  <c r="BW29" i="1"/>
  <c r="AV97" i="1"/>
  <c r="AY97" i="1" s="1"/>
  <c r="AV79" i="1"/>
  <c r="AY79" i="1" s="1"/>
  <c r="AV91" i="1"/>
  <c r="AY91" i="1" s="1"/>
  <c r="AV29" i="1"/>
  <c r="AY29" i="1" s="1"/>
  <c r="BX29" i="1"/>
  <c r="AU106" i="1"/>
  <c r="AX106" i="1" s="1"/>
  <c r="AV80" i="1"/>
  <c r="AY80" i="1" s="1"/>
  <c r="AT101" i="1"/>
  <c r="AU52" i="1"/>
  <c r="AX52" i="1" s="1"/>
  <c r="AV101" i="1"/>
  <c r="AT81" i="1"/>
  <c r="AW81" i="1" s="1"/>
  <c r="AU48" i="1"/>
  <c r="AX48" i="1" s="1"/>
  <c r="BW48" i="1"/>
  <c r="AU90" i="1"/>
  <c r="AX90" i="1" s="1"/>
  <c r="AU75" i="1"/>
  <c r="AX75" i="1" s="1"/>
  <c r="AU71" i="1"/>
  <c r="AV98" i="1"/>
  <c r="AY98" i="1" s="1"/>
  <c r="AV82" i="1"/>
  <c r="AY82" i="1" s="1"/>
  <c r="AV77" i="1"/>
  <c r="AV73" i="1"/>
  <c r="AY73" i="1" s="1"/>
  <c r="AV69" i="1"/>
  <c r="AY69" i="1" s="1"/>
  <c r="AV65" i="1"/>
  <c r="AV61" i="1"/>
  <c r="AY61" i="1" s="1"/>
  <c r="AV57" i="1"/>
  <c r="AY57" i="1" s="1"/>
  <c r="AV53" i="1"/>
  <c r="AV49" i="1"/>
  <c r="AY49" i="1" s="1"/>
  <c r="BX49" i="1"/>
  <c r="AV45" i="1"/>
  <c r="AY45" i="1" s="1"/>
  <c r="BX45" i="1"/>
  <c r="AV41" i="1"/>
  <c r="BX41" i="1"/>
  <c r="AV37" i="1"/>
  <c r="AY37" i="1" s="1"/>
  <c r="BX37" i="1"/>
  <c r="AV33" i="1"/>
  <c r="BX33" i="1"/>
  <c r="AT95" i="1"/>
  <c r="AT79" i="1"/>
  <c r="AW79" i="1" s="1"/>
  <c r="AU58" i="1"/>
  <c r="AX58" i="1" s="1"/>
  <c r="AU42" i="1"/>
  <c r="AX42" i="1" s="1"/>
  <c r="BW42" i="1"/>
  <c r="AU92" i="1"/>
  <c r="AX92" i="1" s="1"/>
  <c r="AT100" i="1"/>
  <c r="AW100" i="1" s="1"/>
  <c r="AT92" i="1"/>
  <c r="AW92" i="1" s="1"/>
  <c r="AT84" i="1"/>
  <c r="AW84" i="1" s="1"/>
  <c r="AU65" i="1"/>
  <c r="AU57" i="1"/>
  <c r="AX57" i="1" s="1"/>
  <c r="AU49" i="1"/>
  <c r="AX49" i="1" s="1"/>
  <c r="BW49" i="1"/>
  <c r="AU41" i="1"/>
  <c r="BW41" i="1"/>
  <c r="AU33" i="1"/>
  <c r="BW33" i="1"/>
  <c r="AU107" i="1"/>
  <c r="AU99" i="1"/>
  <c r="AX99" i="1" s="1"/>
  <c r="AU91" i="1"/>
  <c r="AX91" i="1" s="1"/>
  <c r="AU83" i="1"/>
  <c r="AT29" i="1"/>
  <c r="AW29" i="1" s="1"/>
  <c r="BV29" i="1"/>
  <c r="AV95" i="1"/>
  <c r="AU60" i="1"/>
  <c r="AX60" i="1" s="1"/>
  <c r="AU104" i="1"/>
  <c r="AX104" i="1" s="1"/>
  <c r="AT89" i="1"/>
  <c r="AU70" i="1"/>
  <c r="AX70" i="1" s="1"/>
  <c r="AV96" i="1"/>
  <c r="AY96" i="1" s="1"/>
  <c r="AU36" i="1"/>
  <c r="AX36" i="1" s="1"/>
  <c r="BW36" i="1"/>
  <c r="AU44" i="1"/>
  <c r="AX44" i="1" s="1"/>
  <c r="BW44" i="1"/>
  <c r="AV107" i="1"/>
  <c r="AV103" i="1"/>
  <c r="AY103" i="1" s="1"/>
  <c r="AV99" i="1"/>
  <c r="AY99" i="1" s="1"/>
  <c r="AV92" i="1"/>
  <c r="AY92" i="1" s="1"/>
  <c r="AV85" i="1"/>
  <c r="AY85" i="1" s="1"/>
  <c r="AT97" i="1"/>
  <c r="AW97" i="1" s="1"/>
  <c r="AU32" i="1"/>
  <c r="AX32" i="1" s="1"/>
  <c r="BW32" i="1"/>
  <c r="AU94" i="1"/>
  <c r="AX94" i="1" s="1"/>
  <c r="AU78" i="1"/>
  <c r="AX78" i="1" s="1"/>
  <c r="AU74" i="1"/>
  <c r="AX74" i="1" s="1"/>
  <c r="AT70" i="1"/>
  <c r="AW70" i="1" s="1"/>
  <c r="AV102" i="1"/>
  <c r="AY102" i="1" s="1"/>
  <c r="AV86" i="1"/>
  <c r="AY86" i="1" s="1"/>
  <c r="AV76" i="1"/>
  <c r="AY76" i="1" s="1"/>
  <c r="AV72" i="1"/>
  <c r="AY72" i="1" s="1"/>
  <c r="AV68" i="1"/>
  <c r="AY68" i="1" s="1"/>
  <c r="AV64" i="1"/>
  <c r="AY64" i="1" s="1"/>
  <c r="AV60" i="1"/>
  <c r="AY60" i="1" s="1"/>
  <c r="AV56" i="1"/>
  <c r="AY56" i="1" s="1"/>
  <c r="AV52" i="1"/>
  <c r="AY52" i="1" s="1"/>
  <c r="AV48" i="1"/>
  <c r="AY48" i="1" s="1"/>
  <c r="BX48" i="1"/>
  <c r="AV44" i="1"/>
  <c r="AY44" i="1" s="1"/>
  <c r="BX44" i="1"/>
  <c r="AV40" i="1"/>
  <c r="AY40" i="1" s="1"/>
  <c r="BX40" i="1"/>
  <c r="AV36" i="1"/>
  <c r="AY36" i="1" s="1"/>
  <c r="BX36" i="1"/>
  <c r="AV32" i="1"/>
  <c r="AY32" i="1" s="1"/>
  <c r="BX32" i="1"/>
  <c r="AT99" i="1"/>
  <c r="AW99" i="1" s="1"/>
  <c r="AT83" i="1"/>
  <c r="AU54" i="1"/>
  <c r="AX54" i="1" s="1"/>
  <c r="AU38" i="1"/>
  <c r="AX38" i="1" s="1"/>
  <c r="BW38" i="1"/>
  <c r="AU96" i="1"/>
  <c r="AX96" i="1" s="1"/>
  <c r="AU80" i="1"/>
  <c r="AX80" i="1" s="1"/>
  <c r="AT102" i="1"/>
  <c r="AW102" i="1" s="1"/>
  <c r="AT94" i="1"/>
  <c r="AW94" i="1" s="1"/>
  <c r="AT86" i="1"/>
  <c r="AW86" i="1" s="1"/>
  <c r="AT78" i="1"/>
  <c r="AW78" i="1" s="1"/>
  <c r="AT76" i="1"/>
  <c r="AW76" i="1" s="1"/>
  <c r="AT74" i="1"/>
  <c r="AW74" i="1" s="1"/>
  <c r="AT72" i="1"/>
  <c r="AW72" i="1" s="1"/>
  <c r="AU63" i="1"/>
  <c r="AX63" i="1" s="1"/>
  <c r="AU55" i="1"/>
  <c r="AX55" i="1" s="1"/>
  <c r="AU47" i="1"/>
  <c r="BW47" i="1"/>
  <c r="AU39" i="1"/>
  <c r="AX39" i="1" s="1"/>
  <c r="BW39" i="1"/>
  <c r="AU31" i="1"/>
  <c r="AX31" i="1" s="1"/>
  <c r="BW31" i="1"/>
  <c r="AU101" i="1"/>
  <c r="AU93" i="1"/>
  <c r="AX93" i="1" s="1"/>
  <c r="AU85" i="1"/>
  <c r="AX85" i="1" s="1"/>
  <c r="AU28" i="1"/>
  <c r="AX28" i="1" s="1"/>
  <c r="BW28" i="1"/>
  <c r="AT67" i="1"/>
  <c r="AW67" i="1" s="1"/>
  <c r="AT65" i="1"/>
  <c r="AT63" i="1"/>
  <c r="AW63" i="1" s="1"/>
  <c r="AT61" i="1"/>
  <c r="AW61" i="1" s="1"/>
  <c r="AT59" i="1"/>
  <c r="AT57" i="1"/>
  <c r="AW57" i="1" s="1"/>
  <c r="AT55" i="1"/>
  <c r="AW55" i="1" s="1"/>
  <c r="AT53" i="1"/>
  <c r="AT51" i="1"/>
  <c r="AW51" i="1" s="1"/>
  <c r="AT49" i="1"/>
  <c r="AW49" i="1" s="1"/>
  <c r="BV49" i="1"/>
  <c r="AT47" i="1"/>
  <c r="BV47" i="1"/>
  <c r="AT45" i="1"/>
  <c r="AW45" i="1" s="1"/>
  <c r="BV45" i="1"/>
  <c r="AT43" i="1"/>
  <c r="AW43" i="1" s="1"/>
  <c r="BV43" i="1"/>
  <c r="AT41" i="1"/>
  <c r="BV41" i="1"/>
  <c r="AT39" i="1"/>
  <c r="AW39" i="1" s="1"/>
  <c r="BV39" i="1"/>
  <c r="AT37" i="1"/>
  <c r="AW37" i="1" s="1"/>
  <c r="BV37" i="1"/>
  <c r="AT35" i="1"/>
  <c r="BV35" i="1"/>
  <c r="AT33" i="1"/>
  <c r="BV33" i="1"/>
  <c r="AT31" i="1"/>
  <c r="AW31" i="1" s="1"/>
  <c r="BV31" i="1"/>
  <c r="AV104" i="1"/>
  <c r="AY104" i="1" s="1"/>
  <c r="AV93" i="1"/>
  <c r="AY93" i="1" s="1"/>
  <c r="AU40" i="1"/>
  <c r="AX40" i="1" s="1"/>
  <c r="BW40" i="1"/>
  <c r="AU64" i="1"/>
  <c r="AX64" i="1" s="1"/>
  <c r="AU86" i="1"/>
  <c r="AX86" i="1" s="1"/>
  <c r="AV74" i="1"/>
  <c r="AY74" i="1" s="1"/>
  <c r="AV62" i="1"/>
  <c r="AY62" i="1" s="1"/>
  <c r="AV50" i="1"/>
  <c r="AY50" i="1" s="1"/>
  <c r="BX50" i="1"/>
  <c r="AV34" i="1"/>
  <c r="AY34" i="1" s="1"/>
  <c r="BX34" i="1"/>
  <c r="AT107" i="1"/>
  <c r="AU62" i="1"/>
  <c r="AX62" i="1" s="1"/>
  <c r="AU69" i="1"/>
  <c r="AX69" i="1" s="1"/>
  <c r="AT98" i="1"/>
  <c r="AW98" i="1" s="1"/>
  <c r="AT90" i="1"/>
  <c r="AW90" i="1" s="1"/>
  <c r="AT82" i="1"/>
  <c r="AW82" i="1" s="1"/>
  <c r="AT71" i="1"/>
  <c r="AU51" i="1"/>
  <c r="AX51" i="1" s="1"/>
  <c r="AT64" i="1"/>
  <c r="AW64" i="1" s="1"/>
  <c r="AV100" i="1"/>
  <c r="AY100" i="1" s="1"/>
  <c r="AV84" i="1"/>
  <c r="AY84" i="1" s="1"/>
  <c r="AV87" i="1"/>
  <c r="AY87" i="1" s="1"/>
  <c r="AV88" i="1"/>
  <c r="AY88" i="1" s="1"/>
  <c r="AU102" i="1"/>
  <c r="AX102" i="1" s="1"/>
  <c r="AU56" i="1"/>
  <c r="AX56" i="1" s="1"/>
  <c r="AT85" i="1"/>
  <c r="AW85" i="1" s="1"/>
  <c r="AT93" i="1"/>
  <c r="AW93" i="1" s="1"/>
  <c r="AV83" i="1"/>
  <c r="AV28" i="1"/>
  <c r="AY28" i="1" s="1"/>
  <c r="BX28" i="1"/>
  <c r="AT105" i="1"/>
  <c r="AW105" i="1" s="1"/>
  <c r="AU98" i="1"/>
  <c r="AX98" i="1" s="1"/>
  <c r="AU82" i="1"/>
  <c r="AX82" i="1" s="1"/>
  <c r="AU77" i="1"/>
  <c r="AU73" i="1"/>
  <c r="AX73" i="1" s="1"/>
  <c r="AV106" i="1"/>
  <c r="AY106" i="1" s="1"/>
  <c r="AV90" i="1"/>
  <c r="AY90" i="1" s="1"/>
  <c r="AV75" i="1"/>
  <c r="AY75" i="1" s="1"/>
  <c r="AV71" i="1"/>
  <c r="AV67" i="1"/>
  <c r="AY67" i="1" s="1"/>
  <c r="AV63" i="1"/>
  <c r="AY63" i="1" s="1"/>
  <c r="AV59" i="1"/>
  <c r="AV55" i="1"/>
  <c r="AY55" i="1" s="1"/>
  <c r="AV51" i="1"/>
  <c r="AY51" i="1" s="1"/>
  <c r="AV47" i="1"/>
  <c r="BX47" i="1"/>
  <c r="AV43" i="1"/>
  <c r="AY43" i="1" s="1"/>
  <c r="BX43" i="1"/>
  <c r="AV39" i="1"/>
  <c r="AY39" i="1" s="1"/>
  <c r="BX39" i="1"/>
  <c r="AV35" i="1"/>
  <c r="BX35" i="1"/>
  <c r="AV31" i="1"/>
  <c r="AY31" i="1" s="1"/>
  <c r="BX31" i="1"/>
  <c r="AT103" i="1"/>
  <c r="AW103" i="1" s="1"/>
  <c r="AT87" i="1"/>
  <c r="AW87" i="1" s="1"/>
  <c r="AU66" i="1"/>
  <c r="AX66" i="1" s="1"/>
  <c r="AU50" i="1"/>
  <c r="AX50" i="1" s="1"/>
  <c r="BW50" i="1"/>
  <c r="AU34" i="1"/>
  <c r="AX34" i="1" s="1"/>
  <c r="BW34" i="1"/>
  <c r="AU100" i="1"/>
  <c r="AX100" i="1" s="1"/>
  <c r="AU84" i="1"/>
  <c r="AX84" i="1" s="1"/>
  <c r="AT104" i="1"/>
  <c r="AW104" i="1" s="1"/>
  <c r="AT96" i="1"/>
  <c r="AW96" i="1" s="1"/>
  <c r="AT88" i="1"/>
  <c r="AW88" i="1" s="1"/>
  <c r="AT80" i="1"/>
  <c r="AW80" i="1" s="1"/>
  <c r="AT69" i="1"/>
  <c r="AW69" i="1" s="1"/>
  <c r="AU61" i="1"/>
  <c r="AX61" i="1" s="1"/>
  <c r="AU53" i="1"/>
  <c r="AU45" i="1"/>
  <c r="AX45" i="1" s="1"/>
  <c r="BW45" i="1"/>
  <c r="AU37" i="1"/>
  <c r="AX37" i="1" s="1"/>
  <c r="BW37" i="1"/>
  <c r="AU103" i="1"/>
  <c r="AX103" i="1" s="1"/>
  <c r="AU95" i="1"/>
  <c r="AU87" i="1"/>
  <c r="AX87" i="1" s="1"/>
  <c r="AU79" i="1"/>
  <c r="AX79" i="1" s="1"/>
  <c r="AT28" i="1"/>
  <c r="AW28" i="1" s="1"/>
  <c r="BV28" i="1"/>
  <c r="Y31" i="1"/>
  <c r="AC31" i="1" s="1"/>
  <c r="BV12" i="1" l="1"/>
  <c r="BW12" i="1"/>
  <c r="AD6" i="1"/>
  <c r="DJ23" i="1" s="1"/>
  <c r="E21" i="7"/>
  <c r="E18" i="7"/>
  <c r="E27" i="7"/>
  <c r="E24" i="7"/>
  <c r="E28" i="7"/>
  <c r="E23" i="7"/>
  <c r="E20" i="7"/>
  <c r="E29" i="7"/>
  <c r="E22" i="7"/>
  <c r="E26" i="7"/>
  <c r="E19" i="7"/>
  <c r="BV7" i="1"/>
  <c r="AD7" i="1"/>
  <c r="DJ27" i="1" s="1"/>
  <c r="AC7" i="1"/>
  <c r="DJ26" i="1" s="1"/>
  <c r="BV5" i="1"/>
  <c r="AE7" i="1"/>
  <c r="DJ28" i="1" s="1"/>
  <c r="Y5" i="1"/>
  <c r="DI18" i="1" s="1"/>
  <c r="BX7" i="1"/>
  <c r="BX13" i="1"/>
  <c r="BY73" i="1"/>
  <c r="BV8" i="1"/>
  <c r="BW8" i="1"/>
  <c r="BV6" i="1"/>
  <c r="BW5" i="1"/>
  <c r="AE5" i="1"/>
  <c r="DJ20" i="1" s="1"/>
  <c r="AC6" i="1"/>
  <c r="DJ22" i="1" s="1"/>
  <c r="BX5" i="1"/>
  <c r="BW7" i="1"/>
  <c r="AD8" i="1"/>
  <c r="DJ31" i="1" s="1"/>
  <c r="BW9" i="1"/>
  <c r="BX8" i="1"/>
  <c r="BX9" i="1"/>
  <c r="BV9" i="1"/>
  <c r="Y6" i="1"/>
  <c r="DI22" i="1" s="1"/>
  <c r="AD5" i="1"/>
  <c r="DJ19" i="1" s="1"/>
  <c r="AC8" i="1"/>
  <c r="DJ30" i="1" s="1"/>
  <c r="AF8" i="1"/>
  <c r="DJ33" i="1" s="1"/>
  <c r="AE8" i="1"/>
  <c r="DJ32" i="1" s="1"/>
  <c r="AF5" i="1"/>
  <c r="DJ21" i="1" s="1"/>
  <c r="AC5" i="1"/>
  <c r="DJ18" i="1" s="1"/>
  <c r="BW6" i="1"/>
  <c r="AX33" i="1"/>
  <c r="AU5" i="1"/>
  <c r="AY33" i="1"/>
  <c r="AV5" i="1"/>
  <c r="BX6" i="1"/>
  <c r="AW33" i="1"/>
  <c r="AT5" i="1"/>
  <c r="DJ39" i="1"/>
  <c r="DJ41" i="1"/>
  <c r="DJ36" i="1"/>
  <c r="DJ67" i="1"/>
  <c r="DJ60" i="1"/>
  <c r="DJ53" i="1"/>
  <c r="DJ51" i="1"/>
  <c r="DJ56" i="1"/>
  <c r="DJ55" i="1"/>
  <c r="DJ37" i="1"/>
  <c r="DJ50" i="1"/>
  <c r="DJ61" i="1"/>
  <c r="DJ54" i="1"/>
  <c r="DJ59" i="1"/>
  <c r="DJ65" i="1"/>
  <c r="DJ68" i="1"/>
  <c r="DJ52" i="1"/>
  <c r="DJ62" i="1"/>
  <c r="DJ34" i="1"/>
  <c r="DJ35" i="1"/>
  <c r="DJ66" i="1"/>
  <c r="DJ57" i="1"/>
  <c r="DJ58" i="1"/>
  <c r="DJ38" i="1"/>
  <c r="DJ63" i="1"/>
  <c r="DJ40" i="1"/>
  <c r="DJ64" i="1"/>
  <c r="AU12" i="1"/>
  <c r="AT6" i="1"/>
  <c r="AV14" i="1"/>
  <c r="AT15" i="1"/>
  <c r="AV16" i="1"/>
  <c r="AV10" i="1"/>
  <c r="AT10" i="1"/>
  <c r="AU9" i="1"/>
  <c r="AT14" i="1"/>
  <c r="AV13" i="1"/>
  <c r="AU14" i="1"/>
  <c r="AT16" i="1"/>
  <c r="AU15" i="1"/>
  <c r="AV9" i="1"/>
  <c r="AV8" i="1"/>
  <c r="AU6" i="1"/>
  <c r="AU16" i="1"/>
  <c r="AT11" i="1"/>
  <c r="AU10" i="1"/>
  <c r="AV17" i="1"/>
  <c r="DJ29" i="1"/>
  <c r="AT9" i="1"/>
  <c r="AV6" i="1"/>
  <c r="AU17" i="1"/>
  <c r="AT7" i="1"/>
  <c r="AT17" i="1"/>
  <c r="AU11" i="1"/>
  <c r="AU8" i="1"/>
  <c r="AV7" i="1"/>
  <c r="AV11" i="1"/>
  <c r="AU7" i="1"/>
  <c r="AV15" i="1"/>
  <c r="AV12" i="1"/>
  <c r="AU13" i="1"/>
  <c r="AT8" i="1"/>
  <c r="AT13" i="1"/>
  <c r="AT12" i="1"/>
  <c r="BY77" i="1"/>
  <c r="DJ25" i="1"/>
  <c r="DJ24" i="1"/>
  <c r="BY71" i="1"/>
  <c r="BY11" i="1" s="1"/>
  <c r="BY59" i="1"/>
  <c r="BY101" i="1"/>
  <c r="BY16" i="1" s="1"/>
  <c r="BY107" i="1"/>
  <c r="BY17" i="1" s="1"/>
  <c r="BY95" i="1"/>
  <c r="BY15" i="1" s="1"/>
  <c r="BY65" i="1"/>
  <c r="BY10" i="1" s="1"/>
  <c r="BY83" i="1"/>
  <c r="BY13" i="1" s="1"/>
  <c r="BY89" i="1"/>
  <c r="BY14" i="1" s="1"/>
  <c r="DI74" i="1"/>
  <c r="DI77" i="1"/>
  <c r="DI78" i="1"/>
  <c r="DI70" i="1"/>
  <c r="DI73" i="1"/>
  <c r="DJ74" i="1"/>
  <c r="DJ77" i="1"/>
  <c r="DJ78" i="1"/>
  <c r="DJ70" i="1"/>
  <c r="DJ73" i="1"/>
  <c r="DI75" i="1"/>
  <c r="DI76" i="1"/>
  <c r="E32" i="7" s="1"/>
  <c r="DI69" i="1"/>
  <c r="E30" i="7" s="1"/>
  <c r="DI79" i="1"/>
  <c r="DI72" i="1"/>
  <c r="E31" i="7" s="1"/>
  <c r="DI81" i="1"/>
  <c r="DI71" i="1"/>
  <c r="DI80" i="1"/>
  <c r="E33" i="7" s="1"/>
  <c r="DJ75" i="1"/>
  <c r="DJ76" i="1"/>
  <c r="F32" i="7" s="1"/>
  <c r="DJ69" i="1"/>
  <c r="DJ79" i="1"/>
  <c r="DJ72" i="1"/>
  <c r="F31" i="7" s="1"/>
  <c r="DJ81" i="1"/>
  <c r="DJ71" i="1"/>
  <c r="DJ80" i="1"/>
  <c r="F33" i="7" s="1"/>
  <c r="BY53" i="1"/>
  <c r="AY59" i="1"/>
  <c r="AY9" i="1" s="1"/>
  <c r="AW41" i="1"/>
  <c r="AW6" i="1" s="1"/>
  <c r="AW65" i="1"/>
  <c r="AW10" i="1" s="1"/>
  <c r="AX107" i="1"/>
  <c r="AX17" i="1" s="1"/>
  <c r="AX95" i="1"/>
  <c r="AX15" i="1" s="1"/>
  <c r="AY47" i="1"/>
  <c r="AY7" i="1" s="1"/>
  <c r="AW107" i="1"/>
  <c r="AW17" i="1" s="1"/>
  <c r="AX77" i="1"/>
  <c r="AX12" i="1" s="1"/>
  <c r="AY83" i="1"/>
  <c r="AY13" i="1" s="1"/>
  <c r="AW35" i="1"/>
  <c r="AW47" i="1"/>
  <c r="AW7" i="1" s="1"/>
  <c r="AW53" i="1"/>
  <c r="AW8" i="1" s="1"/>
  <c r="AX47" i="1"/>
  <c r="AX7" i="1" s="1"/>
  <c r="AW89" i="1"/>
  <c r="AW14" i="1" s="1"/>
  <c r="AY53" i="1"/>
  <c r="AY8" i="1" s="1"/>
  <c r="AX71" i="1"/>
  <c r="AX11" i="1" s="1"/>
  <c r="AX35" i="1"/>
  <c r="AX89" i="1"/>
  <c r="AX14" i="1" s="1"/>
  <c r="AC71" i="1"/>
  <c r="DI46" i="1"/>
  <c r="AY77" i="1"/>
  <c r="AY12" i="1" s="1"/>
  <c r="AW101" i="1"/>
  <c r="AW16" i="1" s="1"/>
  <c r="AY89" i="1"/>
  <c r="AY14" i="1" s="1"/>
  <c r="AX53" i="1"/>
  <c r="AX8" i="1" s="1"/>
  <c r="AY35" i="1"/>
  <c r="AY71" i="1"/>
  <c r="AY11" i="1" s="1"/>
  <c r="AW71" i="1"/>
  <c r="AW11" i="1" s="1"/>
  <c r="AX101" i="1"/>
  <c r="AX16" i="1" s="1"/>
  <c r="AW83" i="1"/>
  <c r="AW13" i="1" s="1"/>
  <c r="AX83" i="1"/>
  <c r="AX13" i="1" s="1"/>
  <c r="AX41" i="1"/>
  <c r="AX6" i="1" s="1"/>
  <c r="AX65" i="1"/>
  <c r="AX10" i="1" s="1"/>
  <c r="AY101" i="1"/>
  <c r="AY16" i="1" s="1"/>
  <c r="AX59" i="1"/>
  <c r="AX9" i="1" s="1"/>
  <c r="AW77" i="1"/>
  <c r="AW12" i="1" s="1"/>
  <c r="AE71" i="1"/>
  <c r="DI48" i="1"/>
  <c r="AY95" i="1"/>
  <c r="AY15" i="1" s="1"/>
  <c r="AW95" i="1"/>
  <c r="AW15" i="1" s="1"/>
  <c r="AF71" i="1"/>
  <c r="DI49" i="1"/>
  <c r="AW59" i="1"/>
  <c r="AW9" i="1" s="1"/>
  <c r="AY107" i="1"/>
  <c r="AY17" i="1" s="1"/>
  <c r="AY41" i="1"/>
  <c r="AY6" i="1" s="1"/>
  <c r="AY65" i="1"/>
  <c r="AY10" i="1" s="1"/>
  <c r="AD71" i="1"/>
  <c r="DI47" i="1"/>
  <c r="BY29" i="1"/>
  <c r="BY33" i="1"/>
  <c r="BY49" i="1"/>
  <c r="BY35" i="1"/>
  <c r="BY43" i="1"/>
  <c r="BY39" i="1"/>
  <c r="BY31" i="1"/>
  <c r="BY47" i="1"/>
  <c r="BY37" i="1"/>
  <c r="BY45" i="1"/>
  <c r="BY32" i="1"/>
  <c r="BY40" i="1"/>
  <c r="BY48" i="1"/>
  <c r="BY30" i="1"/>
  <c r="BY38" i="1"/>
  <c r="BY46" i="1"/>
  <c r="BY28" i="1"/>
  <c r="BY41" i="1"/>
  <c r="BY36" i="1"/>
  <c r="BY44" i="1"/>
  <c r="BY34" i="1"/>
  <c r="BY42" i="1"/>
  <c r="BY50" i="1"/>
  <c r="AX5" i="1" l="1"/>
  <c r="BY12" i="1"/>
  <c r="DM49" i="1" s="1"/>
  <c r="BY8" i="1"/>
  <c r="DK31" i="1" s="1"/>
  <c r="F21" i="7"/>
  <c r="F26" i="7"/>
  <c r="F27" i="7"/>
  <c r="F28" i="7"/>
  <c r="F18" i="7"/>
  <c r="F23" i="7"/>
  <c r="F30" i="7"/>
  <c r="F19" i="7"/>
  <c r="F29" i="7"/>
  <c r="F20" i="7"/>
  <c r="F22" i="7"/>
  <c r="E25" i="7"/>
  <c r="DK55" i="1"/>
  <c r="DL55" i="1"/>
  <c r="DK56" i="1"/>
  <c r="DM55" i="1"/>
  <c r="DL56" i="1"/>
  <c r="DM56" i="1"/>
  <c r="DK57" i="1"/>
  <c r="DL57" i="1"/>
  <c r="DM57" i="1"/>
  <c r="DL63" i="1"/>
  <c r="DK63" i="1"/>
  <c r="DM63" i="1"/>
  <c r="DK64" i="1"/>
  <c r="DL64" i="1"/>
  <c r="DM64" i="1"/>
  <c r="DK65" i="1"/>
  <c r="DL65" i="1"/>
  <c r="DM65" i="1"/>
  <c r="DM68" i="1"/>
  <c r="DK69" i="1"/>
  <c r="DM69" i="1"/>
  <c r="DL69" i="1"/>
  <c r="DK68" i="1"/>
  <c r="DL68" i="1"/>
  <c r="DK67" i="1"/>
  <c r="DL67" i="1"/>
  <c r="DM67" i="1"/>
  <c r="DK43" i="1"/>
  <c r="DL43" i="1"/>
  <c r="DM43" i="1"/>
  <c r="DK44" i="1"/>
  <c r="DL44" i="1"/>
  <c r="DM44" i="1"/>
  <c r="DK45" i="1"/>
  <c r="DL45" i="1"/>
  <c r="DM45" i="1"/>
  <c r="DL40" i="1"/>
  <c r="DM40" i="1"/>
  <c r="DK41" i="1"/>
  <c r="DL41" i="1"/>
  <c r="DM41" i="1"/>
  <c r="DK40" i="1"/>
  <c r="DK39" i="1"/>
  <c r="DM39" i="1"/>
  <c r="DL39" i="1"/>
  <c r="DL61" i="1"/>
  <c r="DM61" i="1"/>
  <c r="DK61" i="1"/>
  <c r="DK59" i="1"/>
  <c r="DL59" i="1"/>
  <c r="DM59" i="1"/>
  <c r="DM60" i="1"/>
  <c r="DK60" i="1"/>
  <c r="DL60" i="1"/>
  <c r="DM53" i="1"/>
  <c r="DL53" i="1"/>
  <c r="DK51" i="1"/>
  <c r="DL51" i="1"/>
  <c r="DM51" i="1"/>
  <c r="DK52" i="1"/>
  <c r="DL52" i="1"/>
  <c r="DM52" i="1"/>
  <c r="DK53" i="1"/>
  <c r="BY5" i="1"/>
  <c r="DJ48" i="1"/>
  <c r="AE11" i="1"/>
  <c r="DJ44" i="1" s="1"/>
  <c r="DJ47" i="1"/>
  <c r="AD11" i="1"/>
  <c r="DJ43" i="1" s="1"/>
  <c r="AW5" i="1"/>
  <c r="DJ49" i="1"/>
  <c r="AF11" i="1"/>
  <c r="DJ45" i="1" s="1"/>
  <c r="DJ46" i="1"/>
  <c r="AC11" i="1"/>
  <c r="DJ42" i="1" s="1"/>
  <c r="AY5" i="1"/>
  <c r="BY7" i="1"/>
  <c r="BY9" i="1"/>
  <c r="BY6" i="1"/>
  <c r="DM48" i="1" l="1"/>
  <c r="DK49" i="1"/>
  <c r="DL48" i="1"/>
  <c r="DK48" i="1"/>
  <c r="DM47" i="1"/>
  <c r="I25" i="7" s="1"/>
  <c r="DL49" i="1"/>
  <c r="DL47" i="1"/>
  <c r="H25" i="7" s="1"/>
  <c r="DK47" i="1"/>
  <c r="DM33" i="1"/>
  <c r="DL33" i="1"/>
  <c r="DL32" i="1"/>
  <c r="DK33" i="1"/>
  <c r="DM32" i="1"/>
  <c r="DK32" i="1"/>
  <c r="DM31" i="1"/>
  <c r="DL31" i="1"/>
  <c r="F25" i="7"/>
  <c r="H27" i="7"/>
  <c r="H30" i="7"/>
  <c r="H28" i="7"/>
  <c r="G24" i="7"/>
  <c r="H26" i="7"/>
  <c r="I29" i="7"/>
  <c r="G27" i="7"/>
  <c r="F24" i="7"/>
  <c r="I26" i="7"/>
  <c r="I30" i="7"/>
  <c r="G30" i="7"/>
  <c r="I28" i="7"/>
  <c r="I23" i="7"/>
  <c r="G23" i="7"/>
  <c r="I27" i="7"/>
  <c r="G26" i="7"/>
  <c r="G29" i="7"/>
  <c r="H29" i="7"/>
  <c r="G28" i="7"/>
  <c r="I24" i="7"/>
  <c r="H23" i="7"/>
  <c r="H24" i="7"/>
  <c r="DK27" i="1"/>
  <c r="DL27" i="1"/>
  <c r="DM27" i="1"/>
  <c r="DK28" i="1"/>
  <c r="DL28" i="1"/>
  <c r="DM28" i="1"/>
  <c r="DK29" i="1"/>
  <c r="DL29" i="1"/>
  <c r="DM29" i="1"/>
  <c r="DK35" i="1"/>
  <c r="DL35" i="1"/>
  <c r="DM35" i="1"/>
  <c r="DK36" i="1"/>
  <c r="DL36" i="1"/>
  <c r="DM36" i="1"/>
  <c r="DK37" i="1"/>
  <c r="DL37" i="1"/>
  <c r="DM37" i="1"/>
  <c r="DM25" i="1"/>
  <c r="DL23" i="1"/>
  <c r="DL25" i="1"/>
  <c r="DM23" i="1"/>
  <c r="DK24" i="1"/>
  <c r="DL24" i="1"/>
  <c r="DM24" i="1"/>
  <c r="DK25" i="1"/>
  <c r="DK19" i="1"/>
  <c r="DK20" i="1"/>
  <c r="DK21" i="1"/>
  <c r="DL19" i="1"/>
  <c r="DM19" i="1"/>
  <c r="DL20" i="1"/>
  <c r="DM20" i="1"/>
  <c r="DL21" i="1"/>
  <c r="DM21" i="1"/>
  <c r="DK23" i="1"/>
  <c r="I21" i="7" l="1"/>
  <c r="G25" i="7"/>
  <c r="G21" i="7"/>
  <c r="H21" i="7"/>
  <c r="G20" i="7"/>
  <c r="I19" i="7"/>
  <c r="H18" i="7"/>
  <c r="G19" i="7"/>
  <c r="H19" i="7"/>
  <c r="H20" i="7"/>
  <c r="I20" i="7"/>
  <c r="I18" i="7"/>
  <c r="I22" i="7"/>
  <c r="H22" i="7"/>
  <c r="G18" i="7"/>
  <c r="G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D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Strada = 1
Linea = 2
Tempo = 3
Built_in = 4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<sst xmlns="http://schemas.openxmlformats.org/spreadsheetml/2006/main" count="690" uniqueCount="405">
  <si>
    <t>height</t>
  </si>
  <si>
    <t>length</t>
  </si>
  <si>
    <t>type</t>
  </si>
  <si>
    <t>depth</t>
  </si>
  <si>
    <t>power</t>
  </si>
  <si>
    <t>n</t>
  </si>
  <si>
    <t>watervolume</t>
  </si>
  <si>
    <t>electrical power nominal</t>
  </si>
  <si>
    <t>soundpressure level</t>
  </si>
  <si>
    <t>lookup code</t>
  </si>
  <si>
    <t>Ti</t>
  </si>
  <si>
    <t>Tr</t>
  </si>
  <si>
    <t>Ta</t>
  </si>
  <si>
    <t>heating</t>
  </si>
  <si>
    <t>cooling</t>
  </si>
  <si>
    <t>16/18/27</t>
  </si>
  <si>
    <t>result</t>
  </si>
  <si>
    <t>flow</t>
  </si>
  <si>
    <t>oude cataloog</t>
  </si>
  <si>
    <t>lengte</t>
  </si>
  <si>
    <t>hoogte</t>
  </si>
  <si>
    <t>mm</t>
  </si>
  <si>
    <t>kolomindex</t>
  </si>
  <si>
    <t>EN16430</t>
  </si>
  <si>
    <t>*</t>
  </si>
  <si>
    <t>**</t>
  </si>
  <si>
    <t>75/65/20</t>
  </si>
  <si>
    <t>Statisch met rail / statisch cataloog</t>
  </si>
  <si>
    <t>Nederlands</t>
  </si>
  <si>
    <t>English</t>
  </si>
  <si>
    <t>Français</t>
  </si>
  <si>
    <t>Deutsch</t>
  </si>
  <si>
    <t>Selectiontool Strada Hybrid</t>
  </si>
  <si>
    <t>Höhe</t>
  </si>
  <si>
    <t>Typ</t>
  </si>
  <si>
    <t>Tiefe</t>
  </si>
  <si>
    <t>Lüfter aus (richtwert)</t>
  </si>
  <si>
    <t>Auslegungsstufe 2</t>
  </si>
  <si>
    <t>Auslegungsstufe 3</t>
  </si>
  <si>
    <t>Length</t>
  </si>
  <si>
    <t>Heigth</t>
  </si>
  <si>
    <t>Type</t>
  </si>
  <si>
    <t>Depth</t>
  </si>
  <si>
    <t>Fans off (indicative value)</t>
  </si>
  <si>
    <t>Fan speed selection 2</t>
  </si>
  <si>
    <t>Fan speed selection 3</t>
  </si>
  <si>
    <t>Lengte</t>
  </si>
  <si>
    <t>Hoogte</t>
  </si>
  <si>
    <t>Diepte</t>
  </si>
  <si>
    <t>Statisch (indicatieve waarde)</t>
  </si>
  <si>
    <t>Ventilatorsnelheid 2</t>
  </si>
  <si>
    <t>Ventilatorsnelheid 3</t>
  </si>
  <si>
    <t>Vitesse du ventilateur 3</t>
  </si>
  <si>
    <t>Vitesse du ventilateur 2</t>
  </si>
  <si>
    <t>Ventilateur éteint (indicative)</t>
  </si>
  <si>
    <t>Puissance absorbée elec. [W]</t>
  </si>
  <si>
    <t>Electrical consumption [W]</t>
  </si>
  <si>
    <t>Elektrisch verbruik [W]</t>
  </si>
  <si>
    <t>Longeur</t>
  </si>
  <si>
    <t>Hauteur</t>
  </si>
  <si>
    <t>Profondeur</t>
  </si>
  <si>
    <t>***</t>
  </si>
  <si>
    <t>Wanneer het watervolume in gallons wordt gegeven, zijn dit imperial gallons.</t>
  </si>
  <si>
    <t>Koelvermogen is berekend volgens EN16430 met de ventilatoren naar boven blazend voor alle types.</t>
  </si>
  <si>
    <t>Geluidsvermogen volgens ISO 3741:2010, Voor het geluidsdrukniveau is er een aangenomen kamerdemping van 8 dB(A).</t>
  </si>
  <si>
    <t>Cooling power is calcullated according EN16430 with fans blowing up for all heights.</t>
  </si>
  <si>
    <t>Soundpower according to ISO 3741:2010, sound pressure level with assumed room damping of 8 dB(A).</t>
  </si>
  <si>
    <t>La puissance de refroidissement est calculée selon EN 16430 avec des ventilateurs qui soufflent pour toutes les hauteurs.</t>
  </si>
  <si>
    <t>Puissance acoustique selon ISO 3741: 2010, niveau de pression acoustique avec un amortissement de la pièce supposé de 8 dB(A).</t>
  </si>
  <si>
    <t>Die Kühlleistung wird nach EN 16430 berechnet, wobei die Lüfter für alle Höhen hochgehen.</t>
  </si>
  <si>
    <t>Schallleistung nach ISO 3741: 2010, Schalldruckpegel bei angenommener Raumdämpfung von 8 dB(A).</t>
  </si>
  <si>
    <t>When the water volume is given in gallons, the units are specifically imperial gallons.</t>
  </si>
  <si>
    <t>Lorsque le volume d'eau est donné en gallons, ce sont des gallons impérial.</t>
  </si>
  <si>
    <t>Wenn das Wasservolumen in Gallonen angegeben ist, sind dies imperiale Gallonen.</t>
  </si>
  <si>
    <t xml:space="preserve">Ventilatorsnelheid </t>
  </si>
  <si>
    <t xml:space="preserve">Auslegungsstufe </t>
  </si>
  <si>
    <t xml:space="preserve">Vitesse ventilateur </t>
  </si>
  <si>
    <t>BMS-stuurspanning</t>
  </si>
  <si>
    <t>Stuurspanning [v]</t>
  </si>
  <si>
    <t>Fan voltage [V]</t>
  </si>
  <si>
    <t>Tension ventilateur [V]</t>
  </si>
  <si>
    <t>Lufterspannung [V]</t>
  </si>
  <si>
    <t>Invulformulier</t>
  </si>
  <si>
    <t>Formulary</t>
  </si>
  <si>
    <t>Eingabefelder</t>
  </si>
  <si>
    <t>Formulaire</t>
  </si>
  <si>
    <t>Temperaturen</t>
  </si>
  <si>
    <t>Temperatures</t>
  </si>
  <si>
    <t>Températures</t>
  </si>
  <si>
    <t>Länge</t>
  </si>
  <si>
    <t>Elektr. Leistung [W]</t>
  </si>
  <si>
    <t>SHF 1</t>
  </si>
  <si>
    <t>SHF 2</t>
  </si>
  <si>
    <t>SHF 3</t>
  </si>
  <si>
    <t>Q,t 1</t>
  </si>
  <si>
    <t>Q,t 2</t>
  </si>
  <si>
    <t>Q,t 3</t>
  </si>
  <si>
    <t>ΔQ,t,s 1</t>
  </si>
  <si>
    <t>ΔQ,t,s 2</t>
  </si>
  <si>
    <t>ΔQ,t,s 3</t>
  </si>
  <si>
    <t>OK/NOTOK</t>
  </si>
  <si>
    <t>RH</t>
  </si>
  <si>
    <t>Sensible heat factor</t>
  </si>
  <si>
    <t>Total cooling capacity</t>
  </si>
  <si>
    <t>Diff. Total and sensible</t>
  </si>
  <si>
    <t>Show or not</t>
  </si>
  <si>
    <t>Geselecteerd</t>
  </si>
  <si>
    <t>toestel</t>
  </si>
  <si>
    <t>taal</t>
  </si>
  <si>
    <t>Imperial/SI</t>
  </si>
  <si>
    <t>Uitvoering</t>
  </si>
  <si>
    <t>Version</t>
  </si>
  <si>
    <t>Ausführung</t>
  </si>
  <si>
    <t>Unit conversion</t>
  </si>
  <si>
    <t>Eenheidsstelsel</t>
  </si>
  <si>
    <t>Einheiten</t>
  </si>
  <si>
    <t>Système unitaire</t>
  </si>
  <si>
    <t>Statisch toestel</t>
  </si>
  <si>
    <t>Static device</t>
  </si>
  <si>
    <t>Appareil statique</t>
  </si>
  <si>
    <t>Statisches Gerät</t>
  </si>
  <si>
    <t>Hybrid toestel</t>
  </si>
  <si>
    <t>Hybrid device</t>
  </si>
  <si>
    <t>Appareil Hybrid</t>
  </si>
  <si>
    <t>Hybrid Gerät</t>
  </si>
  <si>
    <t>DBH rail</t>
  </si>
  <si>
    <t>DBH rail type</t>
  </si>
  <si>
    <t>DBH rail typ</t>
  </si>
  <si>
    <t>Linea</t>
  </si>
  <si>
    <t>Tempo</t>
  </si>
  <si>
    <t>W/m,beript dyn heat</t>
  </si>
  <si>
    <t>W/m,beript dyn cool</t>
  </si>
  <si>
    <t>L,rail</t>
  </si>
  <si>
    <t>T,rail</t>
  </si>
  <si>
    <t>BMS-stuurspanningen</t>
  </si>
  <si>
    <t>Raillengte</t>
  </si>
  <si>
    <t>Railtype</t>
  </si>
  <si>
    <t>Opgenomen elektrisch vermogen</t>
  </si>
  <si>
    <t>Calculation factors for lower fan settings</t>
  </si>
  <si>
    <t>T10</t>
  </si>
  <si>
    <t>T11</t>
  </si>
  <si>
    <t>T15</t>
  </si>
  <si>
    <t>T16</t>
  </si>
  <si>
    <t>T20</t>
  </si>
  <si>
    <t>T21</t>
  </si>
  <si>
    <t>S2</t>
  </si>
  <si>
    <t>S1</t>
  </si>
  <si>
    <t>Lengths</t>
  </si>
  <si>
    <t>Norsk</t>
  </si>
  <si>
    <t>Static,H</t>
  </si>
  <si>
    <t>Static,C</t>
  </si>
  <si>
    <t>Modell</t>
  </si>
  <si>
    <t>Temperaturer</t>
  </si>
  <si>
    <t>Lengde</t>
  </si>
  <si>
    <t>Høyde</t>
  </si>
  <si>
    <t>Bredde</t>
  </si>
  <si>
    <t>L,rail/L,tot</t>
  </si>
  <si>
    <t>ALS</t>
  </si>
  <si>
    <t>Verwarmvermogen</t>
  </si>
  <si>
    <t>Waterdebiet</t>
  </si>
  <si>
    <t>Koelvermogen</t>
  </si>
  <si>
    <t>Watervolume</t>
  </si>
  <si>
    <t>Type,ww</t>
  </si>
  <si>
    <t>L/cm</t>
  </si>
  <si>
    <t>Heating capacity</t>
  </si>
  <si>
    <t>Water flow</t>
  </si>
  <si>
    <t>Cooling capacity</t>
  </si>
  <si>
    <t>Water volume</t>
  </si>
  <si>
    <t>Puissance de chauffer</t>
  </si>
  <si>
    <t>Débit d'eau</t>
  </si>
  <si>
    <t>Puissance de refroidir</t>
  </si>
  <si>
    <t>Volume d'eau</t>
  </si>
  <si>
    <t>Heizleistung</t>
  </si>
  <si>
    <t>Heizmittelstrom</t>
  </si>
  <si>
    <t>Kühlleistung</t>
  </si>
  <si>
    <t>Kühlmittelstrom</t>
  </si>
  <si>
    <t>Wasservolumen</t>
  </si>
  <si>
    <t>Varme effekt</t>
  </si>
  <si>
    <t>Styresignal</t>
  </si>
  <si>
    <t>Vannmengde</t>
  </si>
  <si>
    <t>Kjøle effekt</t>
  </si>
  <si>
    <t>Vannvolum</t>
  </si>
  <si>
    <t>Elektrisk effekt [W]</t>
  </si>
  <si>
    <t>Hybrid modell</t>
  </si>
  <si>
    <t>Statisk modell</t>
  </si>
  <si>
    <t>Enhetssystem</t>
  </si>
  <si>
    <t>Viftespenning [V]</t>
  </si>
  <si>
    <t>Kjølekapasitet beregnes i henhold til EN16430 med viftene som blåser oppover for alle typer.</t>
  </si>
  <si>
    <t>Når vannvolumet er gitt i gallon, er dette imperial gallons.</t>
  </si>
  <si>
    <t>Lydeffekt i henhold til ISO 3741: 2010. For lydtrykknivået er det en antatt romdemping på 8 dB (A).</t>
  </si>
  <si>
    <t>Inngangsskjema</t>
  </si>
  <si>
    <t>Toestel</t>
  </si>
  <si>
    <t>Device</t>
  </si>
  <si>
    <t>Appareil</t>
  </si>
  <si>
    <t>Gerät</t>
  </si>
  <si>
    <t>Versjon</t>
  </si>
  <si>
    <t>Waterzijdig drukverlies</t>
  </si>
  <si>
    <t xml:space="preserve">Water side pressure loss </t>
  </si>
  <si>
    <t>Perte de charge</t>
  </si>
  <si>
    <t>zug. wassers. Druckverlust</t>
  </si>
  <si>
    <t>Trykktap</t>
  </si>
  <si>
    <t>****</t>
  </si>
  <si>
    <t>static pressure loss</t>
  </si>
  <si>
    <t>t</t>
  </si>
  <si>
    <t>Niveaus</t>
  </si>
  <si>
    <t>k1</t>
  </si>
  <si>
    <t>k2</t>
  </si>
  <si>
    <t>1 row</t>
  </si>
  <si>
    <t>2 rows</t>
  </si>
  <si>
    <t>3 rows</t>
  </si>
  <si>
    <t>4 rows</t>
  </si>
  <si>
    <t>Geluidsdrukniveau [dB(A)]****</t>
  </si>
  <si>
    <t>Geluidsvermogen [dB(A)]****</t>
  </si>
  <si>
    <t>Sound pressure level [dB(A)]****</t>
  </si>
  <si>
    <t>Sound power [dB(A)]****</t>
  </si>
  <si>
    <t>Pression sonore [dB(A)]****</t>
  </si>
  <si>
    <t>Puissance sonore [dB(A)]****</t>
  </si>
  <si>
    <t>Schalldruckpegel [dB(A)]****</t>
  </si>
  <si>
    <t>Schallleistungspegel [dB(A)]****</t>
  </si>
  <si>
    <t>Lydtrykk [dB(A)]****</t>
  </si>
  <si>
    <t>Lydeffekt [dB(A)]****</t>
  </si>
  <si>
    <t>Unit</t>
  </si>
  <si>
    <t>Unité</t>
  </si>
  <si>
    <t>Verwarmen:</t>
  </si>
  <si>
    <t>Koelen:</t>
  </si>
  <si>
    <t>Heating:</t>
  </si>
  <si>
    <t>Cooling:</t>
  </si>
  <si>
    <t>Chauffer:</t>
  </si>
  <si>
    <t>Refroidir:</t>
  </si>
  <si>
    <t>Heizen:</t>
  </si>
  <si>
    <t>Kühlen:</t>
  </si>
  <si>
    <t>Varme:</t>
  </si>
  <si>
    <t>Kjøling:</t>
  </si>
  <si>
    <t>Water aanvoer</t>
  </si>
  <si>
    <t>Water retour</t>
  </si>
  <si>
    <t>Ruimte (droge bol)</t>
  </si>
  <si>
    <t>Supply water</t>
  </si>
  <si>
    <t>Return water</t>
  </si>
  <si>
    <t>Entering air (dry bulb)</t>
  </si>
  <si>
    <t>Entrée de l'eau</t>
  </si>
  <si>
    <t>Retour de l'eau</t>
  </si>
  <si>
    <t>Ambiante (bulbe sec)</t>
  </si>
  <si>
    <t>Vorlauf wasser</t>
  </si>
  <si>
    <t>Rücklauf wasser</t>
  </si>
  <si>
    <t>Raum (trocken)</t>
  </si>
  <si>
    <t>Tur vann</t>
  </si>
  <si>
    <t>Retur vann</t>
  </si>
  <si>
    <t>Rom (tørr pære)</t>
  </si>
  <si>
    <t>Español</t>
  </si>
  <si>
    <t xml:space="preserve"> Voltaje control [V]</t>
  </si>
  <si>
    <t>Fan speed</t>
  </si>
  <si>
    <t>Velocidad del ventilador</t>
  </si>
  <si>
    <t>Taal/Language/Sprache/Langue/Språk/Lengua</t>
  </si>
  <si>
    <t>Emisión calefacción</t>
  </si>
  <si>
    <t>Caudal de agua, calefacción</t>
  </si>
  <si>
    <t>Pérdida de carga del agua</t>
  </si>
  <si>
    <t>Emisión sensible Frío</t>
  </si>
  <si>
    <t>Volumen de agua</t>
  </si>
  <si>
    <t>Potencia eléctrica absorbida [W]</t>
  </si>
  <si>
    <t>Presión sonora [dB(A)]****</t>
  </si>
  <si>
    <t>Potencia sonora [dB(A)]****</t>
  </si>
  <si>
    <t>Temperaturas</t>
  </si>
  <si>
    <t>Dispositivo estático</t>
  </si>
  <si>
    <t>Dispositivo Hybrid</t>
  </si>
  <si>
    <t>tipo de riel DBH</t>
  </si>
  <si>
    <t>Despositivo</t>
  </si>
  <si>
    <t>Versión</t>
  </si>
  <si>
    <t>Longitud</t>
  </si>
  <si>
    <t>Altura</t>
  </si>
  <si>
    <t>Tipo</t>
  </si>
  <si>
    <t>Agua retorno</t>
  </si>
  <si>
    <t>Agua impulsión</t>
  </si>
  <si>
    <t>Ambiente (bulbo seco)</t>
  </si>
  <si>
    <t>Convers. de unidades</t>
  </si>
  <si>
    <t>Profund.</t>
  </si>
  <si>
    <t>La potencia de enfriamiento se calcula según la norma EN 16430 con ventiladores de todas las alturas.</t>
  </si>
  <si>
    <t>Cuando el volumen de agua se da en galones, las unidades son específicamente galones imperiales.</t>
  </si>
  <si>
    <t>Potencia sonora según ISO 3741: 2010, nivel de presión acústica con una amortiguación ambiental supuesta de 8 dB (A).</t>
  </si>
  <si>
    <t>Calefacción:</t>
  </si>
  <si>
    <t>Enfriamiento:</t>
  </si>
  <si>
    <t>Built_in</t>
  </si>
  <si>
    <t>rel. vocht.</t>
  </si>
  <si>
    <t>rel. humid.</t>
  </si>
  <si>
    <t>hum. rel.</t>
  </si>
  <si>
    <t>rel. Luftf.</t>
  </si>
  <si>
    <t>rel. fuktighet</t>
  </si>
  <si>
    <t>Hum. Relativa</t>
  </si>
  <si>
    <t>Svenska</t>
  </si>
  <si>
    <t>Storlek</t>
  </si>
  <si>
    <t>Längd</t>
  </si>
  <si>
    <t>Höjd</t>
  </si>
  <si>
    <t>Djup</t>
  </si>
  <si>
    <t>Värme:</t>
  </si>
  <si>
    <t>Kyla:</t>
  </si>
  <si>
    <t>Tillopp</t>
  </si>
  <si>
    <t>Retur</t>
  </si>
  <si>
    <t>Rum (torr)</t>
  </si>
  <si>
    <t>rel. Fuktighet</t>
  </si>
  <si>
    <t>Tryckfall, vatten</t>
  </si>
  <si>
    <t>Fläkthastighet</t>
  </si>
  <si>
    <t>Spänning, Fläkt [V]</t>
  </si>
  <si>
    <t>Effekt</t>
  </si>
  <si>
    <t>Vattenflöde</t>
  </si>
  <si>
    <t>Kyleffekt</t>
  </si>
  <si>
    <t>Ljudtryck [dB(A)]****</t>
  </si>
  <si>
    <t>Ljudeffekt [dB(A)]****</t>
  </si>
  <si>
    <t>Effektförbrukning [W]</t>
  </si>
  <si>
    <t>Vattenvolym</t>
  </si>
  <si>
    <t>När vattenvolymen är given i gallon avser det Imperiella gallon.</t>
  </si>
  <si>
    <t>Kyleffekt är beräknad enligt EN16430 med fläktar blåsandes i riktning uppåt för alla höjder</t>
  </si>
  <si>
    <t>Ljudeffekt enligt ISO 3741:2010 ljudtryck med antagen ljudreduktion från rummet på 8 dB(A)</t>
  </si>
  <si>
    <t>v2020-09-17</t>
  </si>
  <si>
    <t>OFF</t>
  </si>
  <si>
    <t>26dB(A)</t>
  </si>
  <si>
    <t>30dB(A)</t>
  </si>
  <si>
    <t>MAX</t>
  </si>
  <si>
    <t>Indien de ventilatoren uitgeschakeld zijn, is de afgifte een indicatieve waarde.</t>
  </si>
  <si>
    <t>If the fans are switched off, the output is an indicative value.</t>
  </si>
  <si>
    <t>Si les ventilateurs sont éteints, la sortie est une valeur indicative.</t>
  </si>
  <si>
    <t>Wenn die Lüfter ausgeschaltet sind, ist der Ausgang ein Richtwert.</t>
  </si>
  <si>
    <t>Hvis viftene er slått av, er utgangen en indikativ verdi.</t>
  </si>
  <si>
    <t>Om fläktarna är avstängda är utgången ett indikationsvärde.</t>
  </si>
  <si>
    <t>La velocidad del ventilador en "0" tiene una emisión indicativa.</t>
  </si>
  <si>
    <t>Délka</t>
  </si>
  <si>
    <t>Relativní vlhkost</t>
  </si>
  <si>
    <t>Jednotka</t>
  </si>
  <si>
    <t>Výška</t>
  </si>
  <si>
    <t>Verze</t>
  </si>
  <si>
    <t>Hybridní jednotka</t>
  </si>
  <si>
    <t>Převod jednotek</t>
  </si>
  <si>
    <t>DBH sada</t>
  </si>
  <si>
    <t>Teploty</t>
  </si>
  <si>
    <t>Hloubka</t>
  </si>
  <si>
    <t>Pokud jsou ventilátory vypnuté, je výkon pouze orientační.</t>
  </si>
  <si>
    <t>Tlaková ztráta</t>
  </si>
  <si>
    <t>Topení:</t>
  </si>
  <si>
    <t>Chlazení:</t>
  </si>
  <si>
    <t>Voda na přívodu</t>
  </si>
  <si>
    <t>Voda na zpátečce</t>
  </si>
  <si>
    <t>Objem vody</t>
  </si>
  <si>
    <t>Akustický tlak [dB(A)]****</t>
  </si>
  <si>
    <t>Akustický výkon [dB(A)]****</t>
  </si>
  <si>
    <t>Výkon Topení</t>
  </si>
  <si>
    <t>Výkon Chlazení</t>
  </si>
  <si>
    <t>Rychlost otáček ventilátoru</t>
  </si>
  <si>
    <t>Napětí ventilárotu [V]</t>
  </si>
  <si>
    <t>Chladicí výkon vypočítán podle EN 16430  s ventilátory, které u všech typů - výšek foukají nahoru.</t>
  </si>
  <si>
    <t>Akustický výkon podle ISO 3741: 2010, hladina akustického tlaku s předpokládaným útlumem místnosti o 8 dB (A).</t>
  </si>
  <si>
    <t>Čeština</t>
  </si>
  <si>
    <t>ExtraTaal1</t>
  </si>
  <si>
    <t>ExtraTaal2</t>
  </si>
  <si>
    <t>ExtraTaal3</t>
  </si>
  <si>
    <t>Kopírovat všechna data</t>
  </si>
  <si>
    <t>Mezinárodní (Sl)</t>
  </si>
  <si>
    <t>Imperiální</t>
  </si>
  <si>
    <t>Kopieer alle data</t>
  </si>
  <si>
    <t>SI-eenheden</t>
  </si>
  <si>
    <t>Imperiale-eenheden</t>
  </si>
  <si>
    <t>Copy all data</t>
  </si>
  <si>
    <t>SI-units</t>
  </si>
  <si>
    <t>Imperial-units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</si>
  <si>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</si>
  <si>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</si>
  <si>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</si>
  <si>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</si>
  <si>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</si>
  <si>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</si>
  <si>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</si>
  <si>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</si>
  <si>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</si>
  <si>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</si>
  <si>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</si>
  <si>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</si>
  <si>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DBH set</t>
  </si>
  <si>
    <t>Kopiera all data</t>
  </si>
  <si>
    <t>Imperiella-enheter</t>
  </si>
  <si>
    <t>Taal/Language/Sprache/Språk/Jazyk</t>
  </si>
  <si>
    <t>Statická jednotka</t>
  </si>
  <si>
    <t>Průtok vody</t>
  </si>
  <si>
    <t xml:space="preserve">Když je objem vody uveden v galonech, jednotky jsou konkrétně imperiální galony. </t>
  </si>
  <si>
    <t>Elektrický výkon [W]</t>
  </si>
  <si>
    <t>"Suchá" teplota vzduchu</t>
  </si>
  <si>
    <t>Mini Hybrid</t>
  </si>
  <si>
    <t>MiniHybrid</t>
  </si>
  <si>
    <t>StradaMM</t>
  </si>
  <si>
    <t>Strada Hybrid MM</t>
  </si>
  <si>
    <t>Lengte 55</t>
  </si>
  <si>
    <t>Lengte 65</t>
  </si>
  <si>
    <t>Lengte 75</t>
  </si>
  <si>
    <t>Lengte 85</t>
  </si>
  <si>
    <t>Lengte 95</t>
  </si>
  <si>
    <t>Lengte 105</t>
  </si>
  <si>
    <t>Lengte 115</t>
  </si>
  <si>
    <t>Lengte 135</t>
  </si>
  <si>
    <t>Lengte 155</t>
  </si>
  <si>
    <t>Lengte 175</t>
  </si>
  <si>
    <t>Lengte 195</t>
  </si>
  <si>
    <t>Lengte 215</t>
  </si>
  <si>
    <t>Lengte 235</t>
  </si>
  <si>
    <t>Ecoreviva</t>
  </si>
  <si>
    <t>Ecoreviva Hybrid</t>
  </si>
  <si>
    <t>Verminderings factor cooling bijhoogtes &gt; 50</t>
  </si>
  <si>
    <t>factor voor hoogtes aanpassing bij hybrids</t>
  </si>
  <si>
    <t>Selectiontool Ecoreviva</t>
  </si>
  <si>
    <t>v2025-11-04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</si>
</sst>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0.0000"/>
    <numFmt numFmtId="166" formatCode="_ * #,##0.0_ ;_ * \-#,##0.0_ ;_ * &quot;-&quot;??_ ;_ @_ "/>
    <numFmt numFmtId="167" formatCode="_ * #,##0.0000_ ;_ * \-#,##0.0000_ ;_ * &quot;-&quot;?_ ;_ @_ "/>
    <numFmt numFmtId="168" formatCode="_ * #,##0.0000_ ;_ * \-#,##0.0000_ ;_ * &quot;-&quot;????_ ;_ @_ "/>
    <numFmt numFmtId="169" formatCode="0.000"/>
    <numFmt numFmtId="170" formatCode="0.000000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A6A6A6"/>
      <name val="Calibri"/>
      <family val="2"/>
      <scheme val="minor"/>
    </font>
    <font>
      <sz val="11"/>
      <color rgb="FFFF6400"/>
      <name val="Calibri"/>
      <family val="2"/>
      <scheme val="minor"/>
    </font>
    <font>
      <sz val="11"/>
      <color rgb="FF3A383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4.9989318521683403E-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darkGrid">
        <bgColor theme="8" tint="0.79998168889431442"/>
      </patternFill>
    </fill>
    <fill>
      <patternFill patternType="darkGrid">
        <bgColor theme="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5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textRotation="9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" fontId="0" fillId="0" borderId="0" xfId="0" applyNumberFormat="1"/>
    <xf numFmtId="0" fontId="0" fillId="0" borderId="18" xfId="0" applyBorder="1"/>
    <xf numFmtId="0" fontId="0" fillId="4" borderId="15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7" borderId="15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164" fontId="0" fillId="3" borderId="3" xfId="0" applyNumberFormat="1" applyFill="1" applyBorder="1" applyAlignment="1" applyProtection="1">
      <alignment horizontal="center"/>
      <protection hidden="1"/>
    </xf>
    <xf numFmtId="0" fontId="0" fillId="8" borderId="3" xfId="0" applyFill="1" applyBorder="1" applyAlignment="1" applyProtection="1">
      <alignment horizont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164" fontId="0" fillId="3" borderId="12" xfId="0" applyNumberFormat="1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164" fontId="0" fillId="3" borderId="13" xfId="0" applyNumberFormat="1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10" xfId="0" applyFill="1" applyBorder="1" applyAlignment="1" applyProtection="1">
      <alignment horizontal="center"/>
      <protection hidden="1"/>
    </xf>
    <xf numFmtId="0" fontId="0" fillId="5" borderId="8" xfId="0" applyFill="1" applyBorder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center"/>
      <protection hidden="1"/>
    </xf>
    <xf numFmtId="164" fontId="0" fillId="3" borderId="14" xfId="0" applyNumberFormat="1" applyFill="1" applyBorder="1" applyAlignment="1" applyProtection="1">
      <alignment horizontal="center"/>
      <protection hidden="1"/>
    </xf>
    <xf numFmtId="0" fontId="0" fillId="3" borderId="14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0" fontId="0" fillId="3" borderId="4" xfId="0" applyFill="1" applyBorder="1" applyAlignment="1" applyProtection="1">
      <alignment horizontal="right"/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Alignment="1" applyProtection="1">
      <alignment horizontal="right"/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Alignment="1" applyProtection="1">
      <alignment horizontal="right"/>
      <protection hidden="1"/>
    </xf>
    <xf numFmtId="0" fontId="0" fillId="3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3" fillId="4" borderId="4" xfId="0" applyFont="1" applyFill="1" applyBorder="1" applyAlignment="1" applyProtection="1">
      <alignment horizontal="right"/>
      <protection hidden="1"/>
    </xf>
    <xf numFmtId="0" fontId="0" fillId="4" borderId="11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11" xfId="0" applyFill="1" applyBorder="1" applyProtection="1">
      <protection hidden="1"/>
    </xf>
    <xf numFmtId="0" fontId="3" fillId="5" borderId="11" xfId="0" applyFont="1" applyFill="1" applyBorder="1" applyAlignment="1" applyProtection="1">
      <alignment horizontal="right"/>
      <protection hidden="1"/>
    </xf>
    <xf numFmtId="0" fontId="0" fillId="5" borderId="5" xfId="0" applyFill="1" applyBorder="1" applyProtection="1">
      <protection hidden="1"/>
    </xf>
    <xf numFmtId="0" fontId="0" fillId="4" borderId="6" xfId="0" applyFill="1" applyBorder="1" applyAlignment="1" applyProtection="1">
      <alignment horizontal="right"/>
      <protection hidden="1"/>
    </xf>
    <xf numFmtId="0" fontId="0" fillId="4" borderId="7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4" borderId="8" xfId="0" applyFill="1" applyBorder="1" applyAlignment="1" applyProtection="1">
      <alignment horizontal="right"/>
      <protection hidden="1"/>
    </xf>
    <xf numFmtId="0" fontId="0" fillId="5" borderId="9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0" xfId="0" applyFill="1" applyProtection="1">
      <protection hidden="1"/>
    </xf>
    <xf numFmtId="0" fontId="0" fillId="5" borderId="6" xfId="0" applyFill="1" applyBorder="1" applyProtection="1"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textRotation="90"/>
      <protection hidden="1"/>
    </xf>
    <xf numFmtId="0" fontId="0" fillId="4" borderId="6" xfId="0" applyFill="1" applyBorder="1" applyAlignment="1" applyProtection="1">
      <alignment horizontal="center" textRotation="90"/>
      <protection hidden="1"/>
    </xf>
    <xf numFmtId="0" fontId="0" fillId="4" borderId="0" xfId="0" applyFill="1" applyAlignment="1" applyProtection="1">
      <alignment horizontal="center" textRotation="90"/>
      <protection hidden="1"/>
    </xf>
    <xf numFmtId="0" fontId="0" fillId="5" borderId="6" xfId="0" applyFill="1" applyBorder="1" applyAlignment="1" applyProtection="1">
      <alignment horizontal="center" textRotation="90"/>
      <protection hidden="1"/>
    </xf>
    <xf numFmtId="0" fontId="0" fillId="5" borderId="7" xfId="0" applyFill="1" applyBorder="1" applyAlignment="1" applyProtection="1">
      <alignment horizontal="center" textRotation="90"/>
      <protection hidden="1"/>
    </xf>
    <xf numFmtId="0" fontId="2" fillId="3" borderId="11" xfId="0" applyFont="1" applyFill="1" applyBorder="1" applyAlignment="1" applyProtection="1">
      <alignment horizontal="right"/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Alignment="1" applyProtection="1">
      <alignment horizontal="right"/>
      <protection hidden="1"/>
    </xf>
    <xf numFmtId="0" fontId="7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Protection="1">
      <protection hidden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12" fillId="9" borderId="0" xfId="0" applyFont="1" applyFill="1" applyProtection="1">
      <protection hidden="1"/>
    </xf>
    <xf numFmtId="0" fontId="8" fillId="10" borderId="28" xfId="0" applyFon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0" xfId="0" applyFill="1" applyProtection="1">
      <protection hidden="1"/>
    </xf>
    <xf numFmtId="0" fontId="8" fillId="10" borderId="30" xfId="0" applyFont="1" applyFill="1" applyBorder="1" applyProtection="1">
      <protection hidden="1"/>
    </xf>
    <xf numFmtId="0" fontId="8" fillId="10" borderId="0" xfId="0" applyFont="1" applyFill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8" fillId="10" borderId="32" xfId="0" applyFont="1" applyFill="1" applyBorder="1" applyAlignment="1" applyProtection="1">
      <alignment horizontal="left"/>
      <protection hidden="1"/>
    </xf>
    <xf numFmtId="0" fontId="8" fillId="10" borderId="27" xfId="0" applyFont="1" applyFill="1" applyBorder="1" applyAlignment="1" applyProtection="1">
      <alignment horizontal="left"/>
      <protection hidden="1"/>
    </xf>
    <xf numFmtId="0" fontId="0" fillId="10" borderId="27" xfId="0" applyFill="1" applyBorder="1" applyProtection="1">
      <protection hidden="1"/>
    </xf>
    <xf numFmtId="165" fontId="15" fillId="9" borderId="27" xfId="0" applyNumberFormat="1" applyFont="1" applyFill="1" applyBorder="1" applyAlignment="1" applyProtection="1">
      <alignment horizontal="center"/>
      <protection hidden="1"/>
    </xf>
    <xf numFmtId="0" fontId="15" fillId="9" borderId="27" xfId="0" applyFont="1" applyFill="1" applyBorder="1" applyProtection="1">
      <protection hidden="1"/>
    </xf>
    <xf numFmtId="0" fontId="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6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5" xfId="0" applyFont="1" applyFill="1" applyBorder="1" applyAlignment="1" applyProtection="1">
      <alignment horizontal="center" vertical="center" textRotation="90" wrapText="1"/>
      <protection hidden="1"/>
    </xf>
    <xf numFmtId="0" fontId="17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4" xfId="0" applyFont="1" applyFill="1" applyBorder="1" applyAlignment="1" applyProtection="1">
      <alignment horizontal="center" vertical="center" textRotation="90" wrapText="1"/>
      <protection hidden="1"/>
    </xf>
    <xf numFmtId="0" fontId="0" fillId="9" borderId="0" xfId="0" applyFill="1" applyAlignment="1" applyProtection="1">
      <alignment horizontal="center" vertical="center" wrapText="1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1" xfId="0" applyNumberFormat="1" applyFill="1" applyBorder="1" applyAlignment="1" applyProtection="1">
      <alignment horizontal="center" vertical="center"/>
      <protection hidden="1"/>
    </xf>
    <xf numFmtId="164" fontId="14" fillId="9" borderId="0" xfId="0" applyNumberFormat="1" applyFont="1" applyFill="1" applyAlignment="1" applyProtection="1">
      <alignment horizontal="center" vertical="center"/>
      <protection hidden="1"/>
    </xf>
    <xf numFmtId="0" fontId="5" fillId="9" borderId="0" xfId="0" applyFont="1" applyFill="1" applyProtection="1">
      <protection hidden="1"/>
    </xf>
    <xf numFmtId="164" fontId="14" fillId="9" borderId="31" xfId="0" applyNumberFormat="1" applyFont="1" applyFill="1" applyBorder="1" applyAlignment="1" applyProtection="1">
      <alignment horizontal="center" vertical="center"/>
      <protection hidden="1"/>
    </xf>
    <xf numFmtId="164" fontId="0" fillId="9" borderId="0" xfId="0" applyNumberFormat="1" applyFill="1" applyAlignment="1" applyProtection="1">
      <alignment horizontal="center" vertical="center"/>
      <protection hidden="1"/>
    </xf>
    <xf numFmtId="164" fontId="0" fillId="9" borderId="39" xfId="0" applyNumberFormat="1" applyFill="1" applyBorder="1" applyAlignment="1" applyProtection="1">
      <alignment horizontal="center" vertical="center"/>
      <protection hidden="1"/>
    </xf>
    <xf numFmtId="0" fontId="9" fillId="4" borderId="23" xfId="0" applyFont="1" applyFill="1" applyBorder="1" applyAlignment="1">
      <alignment horizontal="left"/>
    </xf>
    <xf numFmtId="1" fontId="14" fillId="9" borderId="30" xfId="0" applyNumberFormat="1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20" fillId="9" borderId="27" xfId="0" applyFont="1" applyFill="1" applyBorder="1" applyProtection="1">
      <protection hidden="1"/>
    </xf>
    <xf numFmtId="0" fontId="20" fillId="9" borderId="0" xfId="0" applyFont="1" applyFill="1" applyProtection="1">
      <protection hidden="1"/>
    </xf>
    <xf numFmtId="9" fontId="0" fillId="0" borderId="0" xfId="0" applyNumberFormat="1"/>
    <xf numFmtId="166" fontId="0" fillId="0" borderId="2" xfId="2" applyNumberFormat="1" applyFont="1" applyBorder="1"/>
    <xf numFmtId="1" fontId="0" fillId="0" borderId="1" xfId="0" applyNumberFormat="1" applyBorder="1"/>
    <xf numFmtId="0" fontId="8" fillId="12" borderId="19" xfId="0" applyFont="1" applyFill="1" applyBorder="1" applyAlignment="1">
      <alignment horizontal="center"/>
    </xf>
    <xf numFmtId="0" fontId="8" fillId="12" borderId="41" xfId="0" applyFont="1" applyFill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166" fontId="0" fillId="0" borderId="2" xfId="2" applyNumberFormat="1" applyFont="1" applyFill="1" applyBorder="1"/>
    <xf numFmtId="0" fontId="21" fillId="0" borderId="0" xfId="0" applyFont="1"/>
    <xf numFmtId="164" fontId="0" fillId="0" borderId="0" xfId="0" applyNumberFormat="1"/>
    <xf numFmtId="164" fontId="6" fillId="0" borderId="0" xfId="0" applyNumberFormat="1" applyFont="1"/>
    <xf numFmtId="9" fontId="0" fillId="0" borderId="0" xfId="1" applyFont="1" applyFill="1"/>
    <xf numFmtId="0" fontId="0" fillId="0" borderId="21" xfId="0" applyBorder="1"/>
    <xf numFmtId="0" fontId="0" fillId="0" borderId="42" xfId="0" applyBorder="1"/>
    <xf numFmtId="0" fontId="0" fillId="0" borderId="22" xfId="0" applyBorder="1"/>
    <xf numFmtId="0" fontId="0" fillId="10" borderId="0" xfId="0" applyFill="1" applyAlignment="1" applyProtection="1">
      <alignment horizontal="left"/>
      <protection hidden="1"/>
    </xf>
    <xf numFmtId="0" fontId="0" fillId="0" borderId="19" xfId="0" applyBorder="1"/>
    <xf numFmtId="0" fontId="0" fillId="0" borderId="41" xfId="0" applyBorder="1"/>
    <xf numFmtId="0" fontId="0" fillId="0" borderId="45" xfId="0" applyBorder="1"/>
    <xf numFmtId="0" fontId="0" fillId="0" borderId="2" xfId="0" applyBorder="1"/>
    <xf numFmtId="0" fontId="0" fillId="0" borderId="46" xfId="0" applyBorder="1"/>
    <xf numFmtId="0" fontId="0" fillId="13" borderId="41" xfId="0" applyFill="1" applyBorder="1"/>
    <xf numFmtId="0" fontId="0" fillId="13" borderId="20" xfId="0" applyFill="1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9" fontId="0" fillId="0" borderId="0" xfId="1" applyFont="1" applyFill="1" applyBorder="1"/>
    <xf numFmtId="9" fontId="0" fillId="0" borderId="18" xfId="1" applyFont="1" applyFill="1" applyBorder="1"/>
    <xf numFmtId="9" fontId="0" fillId="0" borderId="42" xfId="1" applyFont="1" applyFill="1" applyBorder="1"/>
    <xf numFmtId="9" fontId="0" fillId="0" borderId="22" xfId="1" applyFont="1" applyFill="1" applyBorder="1"/>
    <xf numFmtId="9" fontId="0" fillId="0" borderId="19" xfId="1" applyFont="1" applyFill="1" applyBorder="1"/>
    <xf numFmtId="9" fontId="0" fillId="0" borderId="41" xfId="1" applyFont="1" applyFill="1" applyBorder="1"/>
    <xf numFmtId="9" fontId="0" fillId="0" borderId="20" xfId="1" applyFont="1" applyFill="1" applyBorder="1"/>
    <xf numFmtId="9" fontId="0" fillId="0" borderId="1" xfId="1" applyFont="1" applyFill="1" applyBorder="1"/>
    <xf numFmtId="9" fontId="0" fillId="0" borderId="21" xfId="1" applyFont="1" applyFill="1" applyBorder="1"/>
    <xf numFmtId="0" fontId="0" fillId="2" borderId="45" xfId="0" applyFill="1" applyBorder="1"/>
    <xf numFmtId="9" fontId="0" fillId="2" borderId="2" xfId="1" applyFont="1" applyFill="1" applyBorder="1"/>
    <xf numFmtId="9" fontId="0" fillId="2" borderId="46" xfId="1" applyFont="1" applyFill="1" applyBorder="1"/>
    <xf numFmtId="0" fontId="0" fillId="0" borderId="24" xfId="0" applyBorder="1"/>
    <xf numFmtId="0" fontId="7" fillId="4" borderId="23" xfId="0" applyFont="1" applyFill="1" applyBorder="1" applyAlignment="1" applyProtection="1">
      <alignment horizontal="center"/>
      <protection locked="0"/>
    </xf>
    <xf numFmtId="0" fontId="7" fillId="15" borderId="23" xfId="0" applyFont="1" applyFill="1" applyBorder="1" applyAlignment="1" applyProtection="1">
      <alignment horizontal="center"/>
      <protection hidden="1"/>
    </xf>
    <xf numFmtId="2" fontId="0" fillId="9" borderId="31" xfId="0" applyNumberFormat="1" applyFill="1" applyBorder="1" applyAlignment="1" applyProtection="1">
      <alignment horizontal="center" vertical="center"/>
      <protection hidden="1"/>
    </xf>
    <xf numFmtId="9" fontId="0" fillId="4" borderId="23" xfId="1" applyFont="1" applyFill="1" applyBorder="1" applyAlignment="1" applyProtection="1">
      <alignment horizontal="center"/>
      <protection locked="0"/>
    </xf>
    <xf numFmtId="0" fontId="22" fillId="9" borderId="0" xfId="0" applyFont="1" applyFill="1" applyAlignment="1" applyProtection="1">
      <alignment horizontal="left"/>
      <protection hidden="1"/>
    </xf>
    <xf numFmtId="49" fontId="10" fillId="9" borderId="0" xfId="0" applyNumberFormat="1" applyFont="1" applyFill="1" applyProtection="1">
      <protection hidden="1"/>
    </xf>
    <xf numFmtId="0" fontId="5" fillId="9" borderId="0" xfId="0" applyFont="1" applyFill="1" applyAlignment="1" applyProtection="1">
      <alignment horizontal="right" vertical="top"/>
      <protection hidden="1"/>
    </xf>
    <xf numFmtId="0" fontId="0" fillId="9" borderId="0" xfId="0" applyFill="1" applyAlignment="1" applyProtection="1">
      <alignment horizontal="center" vertical="center"/>
      <protection hidden="1"/>
    </xf>
    <xf numFmtId="0" fontId="25" fillId="10" borderId="34" xfId="0" applyFont="1" applyFill="1" applyBorder="1" applyAlignment="1" applyProtection="1">
      <alignment horizontal="center" vertical="center" textRotation="90" wrapText="1"/>
      <protection hidden="1"/>
    </xf>
    <xf numFmtId="167" fontId="0" fillId="0" borderId="2" xfId="0" applyNumberFormat="1" applyBorder="1"/>
    <xf numFmtId="168" fontId="0" fillId="0" borderId="2" xfId="0" applyNumberFormat="1" applyBorder="1"/>
    <xf numFmtId="49" fontId="8" fillId="0" borderId="24" xfId="0" applyNumberFormat="1" applyFont="1" applyBorder="1"/>
    <xf numFmtId="49" fontId="8" fillId="0" borderId="25" xfId="0" applyNumberFormat="1" applyFont="1" applyBorder="1"/>
    <xf numFmtId="0" fontId="8" fillId="0" borderId="25" xfId="0" applyFont="1" applyBorder="1"/>
    <xf numFmtId="49" fontId="0" fillId="14" borderId="1" xfId="0" applyNumberFormat="1" applyFill="1" applyBorder="1"/>
    <xf numFmtId="49" fontId="0" fillId="14" borderId="0" xfId="0" applyNumberFormat="1" applyFill="1"/>
    <xf numFmtId="0" fontId="0" fillId="14" borderId="0" xfId="0" applyFill="1"/>
    <xf numFmtId="0" fontId="14" fillId="0" borderId="52" xfId="0" applyFont="1" applyBorder="1"/>
    <xf numFmtId="0" fontId="14" fillId="0" borderId="53" xfId="0" applyFont="1" applyBorder="1"/>
    <xf numFmtId="0" fontId="26" fillId="0" borderId="52" xfId="0" applyFont="1" applyBorder="1"/>
    <xf numFmtId="0" fontId="26" fillId="0" borderId="53" xfId="0" applyFont="1" applyBorder="1"/>
    <xf numFmtId="0" fontId="27" fillId="0" borderId="54" xfId="0" applyFont="1" applyBorder="1"/>
    <xf numFmtId="0" fontId="27" fillId="0" borderId="55" xfId="0" applyFont="1" applyBorder="1"/>
    <xf numFmtId="0" fontId="27" fillId="0" borderId="56" xfId="0" applyFont="1" applyBorder="1"/>
    <xf numFmtId="0" fontId="28" fillId="0" borderId="52" xfId="0" applyFont="1" applyBorder="1"/>
    <xf numFmtId="0" fontId="28" fillId="0" borderId="53" xfId="0" applyFont="1" applyBorder="1"/>
    <xf numFmtId="0" fontId="24" fillId="0" borderId="52" xfId="0" applyFont="1" applyBorder="1"/>
    <xf numFmtId="0" fontId="24" fillId="0" borderId="53" xfId="0" applyFont="1" applyBorder="1"/>
    <xf numFmtId="0" fontId="29" fillId="0" borderId="54" xfId="0" applyFont="1" applyBorder="1"/>
    <xf numFmtId="0" fontId="29" fillId="0" borderId="55" xfId="0" applyFont="1" applyBorder="1"/>
    <xf numFmtId="0" fontId="29" fillId="0" borderId="56" xfId="0" applyFont="1" applyBorder="1"/>
    <xf numFmtId="0" fontId="30" fillId="0" borderId="52" xfId="0" applyFont="1" applyBorder="1"/>
    <xf numFmtId="0" fontId="30" fillId="0" borderId="53" xfId="0" applyFont="1" applyBorder="1"/>
    <xf numFmtId="0" fontId="31" fillId="0" borderId="52" xfId="0" applyFont="1" applyBorder="1"/>
    <xf numFmtId="0" fontId="31" fillId="0" borderId="53" xfId="0" applyFont="1" applyBorder="1"/>
    <xf numFmtId="0" fontId="32" fillId="0" borderId="54" xfId="0" applyFont="1" applyBorder="1"/>
    <xf numFmtId="0" fontId="32" fillId="0" borderId="55" xfId="0" applyFont="1" applyBorder="1"/>
    <xf numFmtId="0" fontId="32" fillId="0" borderId="56" xfId="0" applyFont="1" applyBorder="1"/>
    <xf numFmtId="0" fontId="0" fillId="0" borderId="52" xfId="0" applyBorder="1"/>
    <xf numFmtId="0" fontId="0" fillId="0" borderId="53" xfId="0" applyBorder="1"/>
    <xf numFmtId="0" fontId="33" fillId="0" borderId="52" xfId="0" applyFont="1" applyBorder="1"/>
    <xf numFmtId="0" fontId="33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27" fillId="0" borderId="57" xfId="0" applyFont="1" applyBorder="1"/>
    <xf numFmtId="0" fontId="27" fillId="0" borderId="58" xfId="0" applyFont="1" applyBorder="1"/>
    <xf numFmtId="0" fontId="27" fillId="0" borderId="59" xfId="0" applyFont="1" applyBorder="1"/>
    <xf numFmtId="0" fontId="31" fillId="0" borderId="57" xfId="0" applyFont="1" applyBorder="1"/>
    <xf numFmtId="0" fontId="31" fillId="0" borderId="58" xfId="0" applyFont="1" applyBorder="1"/>
    <xf numFmtId="0" fontId="31" fillId="0" borderId="59" xfId="0" applyFont="1" applyBorder="1"/>
    <xf numFmtId="0" fontId="8" fillId="0" borderId="26" xfId="0" applyFont="1" applyBorder="1"/>
    <xf numFmtId="0" fontId="0" fillId="14" borderId="18" xfId="0" applyFill="1" applyBorder="1"/>
    <xf numFmtId="0" fontId="14" fillId="0" borderId="60" xfId="0" applyFont="1" applyBorder="1"/>
    <xf numFmtId="0" fontId="26" fillId="0" borderId="60" xfId="0" applyFont="1" applyBorder="1"/>
    <xf numFmtId="0" fontId="28" fillId="0" borderId="60" xfId="0" applyFont="1" applyBorder="1"/>
    <xf numFmtId="0" fontId="24" fillId="0" borderId="60" xfId="0" applyFont="1" applyBorder="1"/>
    <xf numFmtId="0" fontId="30" fillId="0" borderId="60" xfId="0" applyFont="1" applyBorder="1"/>
    <xf numFmtId="0" fontId="31" fillId="0" borderId="60" xfId="0" applyFont="1" applyBorder="1"/>
    <xf numFmtId="0" fontId="0" fillId="0" borderId="60" xfId="0" applyBorder="1"/>
    <xf numFmtId="0" fontId="33" fillId="0" borderId="60" xfId="0" applyFont="1" applyBorder="1"/>
    <xf numFmtId="169" fontId="0" fillId="0" borderId="0" xfId="0" applyNumberFormat="1"/>
    <xf numFmtId="2" fontId="0" fillId="0" borderId="0" xfId="0" applyNumberFormat="1"/>
    <xf numFmtId="1" fontId="8" fillId="0" borderId="1" xfId="0" applyNumberFormat="1" applyFont="1" applyBorder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" fontId="26" fillId="0" borderId="0" xfId="0" applyNumberFormat="1" applyFont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" fontId="27" fillId="0" borderId="0" xfId="0" applyNumberFormat="1" applyFont="1" applyAlignment="1">
      <alignment horizontal="right" vertical="center"/>
    </xf>
    <xf numFmtId="1" fontId="28" fillId="0" borderId="0" xfId="0" applyNumberFormat="1" applyFont="1" applyAlignment="1">
      <alignment horizontal="right" vertical="center"/>
    </xf>
    <xf numFmtId="1" fontId="24" fillId="0" borderId="0" xfId="0" applyNumberFormat="1" applyFont="1" applyAlignment="1">
      <alignment horizontal="right" vertical="center"/>
    </xf>
    <xf numFmtId="1" fontId="29" fillId="0" borderId="0" xfId="0" applyNumberFormat="1" applyFont="1" applyAlignment="1">
      <alignment horizontal="right" vertical="center"/>
    </xf>
    <xf numFmtId="1" fontId="30" fillId="0" borderId="0" xfId="0" applyNumberFormat="1" applyFont="1" applyAlignment="1">
      <alignment horizontal="right" vertical="center"/>
    </xf>
    <xf numFmtId="1" fontId="31" fillId="0" borderId="0" xfId="0" applyNumberFormat="1" applyFont="1" applyAlignment="1">
      <alignment horizontal="right" vertical="center"/>
    </xf>
    <xf numFmtId="1" fontId="32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33" fillId="0" borderId="0" xfId="0" applyNumberFormat="1" applyFont="1" applyAlignment="1">
      <alignment horizontal="right" vertical="center"/>
    </xf>
    <xf numFmtId="1" fontId="0" fillId="0" borderId="21" xfId="0" applyNumberFormat="1" applyBorder="1" applyAlignment="1">
      <alignment horizontal="right" vertical="center"/>
    </xf>
    <xf numFmtId="1" fontId="0" fillId="0" borderId="22" xfId="0" applyNumberFormat="1" applyBorder="1" applyAlignment="1">
      <alignment horizontal="right" vertical="center"/>
    </xf>
    <xf numFmtId="1" fontId="0" fillId="0" borderId="24" xfId="0" applyNumberFormat="1" applyBorder="1" applyAlignment="1">
      <alignment horizontal="right" vertical="center"/>
    </xf>
    <xf numFmtId="1" fontId="31" fillId="0" borderId="25" xfId="0" applyNumberFormat="1" applyFont="1" applyBorder="1" applyAlignment="1">
      <alignment horizontal="right" vertical="center"/>
    </xf>
    <xf numFmtId="1" fontId="27" fillId="0" borderId="25" xfId="0" applyNumberFormat="1" applyFont="1" applyBorder="1" applyAlignment="1">
      <alignment horizontal="right" vertical="center"/>
    </xf>
    <xf numFmtId="170" fontId="0" fillId="0" borderId="0" xfId="0" applyNumberFormat="1"/>
    <xf numFmtId="2" fontId="14" fillId="9" borderId="40" xfId="0" applyNumberFormat="1" applyFont="1" applyFill="1" applyBorder="1" applyAlignment="1" applyProtection="1">
      <alignment horizontal="center" vertical="center"/>
      <protection hidden="1"/>
    </xf>
    <xf numFmtId="2" fontId="14" fillId="9" borderId="31" xfId="0" applyNumberFormat="1" applyFont="1" applyFill="1" applyBorder="1" applyAlignment="1" applyProtection="1">
      <alignment horizontal="center" vertical="center"/>
      <protection hidden="1"/>
    </xf>
    <xf numFmtId="2" fontId="0" fillId="9" borderId="61" xfId="0" applyNumberFormat="1" applyFill="1" applyBorder="1" applyAlignment="1" applyProtection="1">
      <alignment horizontal="center" vertical="center"/>
      <protection hidden="1"/>
    </xf>
    <xf numFmtId="164" fontId="0" fillId="9" borderId="61" xfId="0" applyNumberFormat="1" applyFill="1" applyBorder="1" applyAlignment="1" applyProtection="1">
      <alignment horizontal="center" vertical="center"/>
      <protection hidden="1"/>
    </xf>
    <xf numFmtId="1" fontId="14" fillId="9" borderId="28" xfId="0" applyNumberFormat="1" applyFont="1" applyFill="1" applyBorder="1" applyAlignment="1" applyProtection="1">
      <alignment horizontal="center" vertical="center"/>
      <protection hidden="1"/>
    </xf>
    <xf numFmtId="0" fontId="14" fillId="9" borderId="29" xfId="0" applyFont="1" applyFill="1" applyBorder="1" applyAlignment="1" applyProtection="1">
      <alignment horizontal="center" vertical="center"/>
      <protection hidden="1"/>
    </xf>
    <xf numFmtId="1" fontId="0" fillId="9" borderId="32" xfId="0" applyNumberFormat="1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11" borderId="29" xfId="0" applyFill="1" applyBorder="1" applyAlignment="1" applyProtection="1">
      <alignment horizontal="center" vertical="center"/>
      <protection hidden="1"/>
    </xf>
    <xf numFmtId="164" fontId="0" fillId="9" borderId="28" xfId="0" applyNumberFormat="1" applyFill="1" applyBorder="1" applyAlignment="1" applyProtection="1">
      <alignment horizontal="center" vertical="center"/>
      <protection hidden="1"/>
    </xf>
    <xf numFmtId="164" fontId="0" fillId="9" borderId="40" xfId="0" applyNumberFormat="1" applyFill="1" applyBorder="1" applyAlignment="1" applyProtection="1">
      <alignment horizontal="center" vertical="center"/>
      <protection hidden="1"/>
    </xf>
    <xf numFmtId="164" fontId="0" fillId="9" borderId="32" xfId="0" applyNumberFormat="1" applyFill="1" applyBorder="1" applyAlignment="1" applyProtection="1">
      <alignment horizontal="center" vertical="center"/>
      <protection hidden="1"/>
    </xf>
    <xf numFmtId="164" fontId="14" fillId="9" borderId="40" xfId="0" applyNumberFormat="1" applyFont="1" applyFill="1" applyBorder="1" applyAlignment="1" applyProtection="1">
      <alignment horizontal="center" vertical="center"/>
      <protection hidden="1"/>
    </xf>
    <xf numFmtId="1" fontId="0" fillId="9" borderId="32" xfId="1" applyNumberFormat="1" applyFont="1" applyFill="1" applyBorder="1" applyAlignment="1" applyProtection="1">
      <alignment horizontal="center"/>
      <protection hidden="1"/>
    </xf>
    <xf numFmtId="0" fontId="5" fillId="9" borderId="0" xfId="0" applyFont="1" applyFill="1" applyAlignment="1" applyProtection="1">
      <alignment vertical="top"/>
      <protection hidden="1"/>
    </xf>
    <xf numFmtId="0" fontId="0" fillId="16" borderId="0" xfId="0" applyFill="1"/>
    <xf numFmtId="2" fontId="0" fillId="16" borderId="0" xfId="0" applyNumberFormat="1" applyFill="1"/>
    <xf numFmtId="0" fontId="0" fillId="17" borderId="0" xfId="0" applyFill="1"/>
    <xf numFmtId="2" fontId="0" fillId="17" borderId="0" xfId="0" applyNumberFormat="1" applyFill="1"/>
    <xf numFmtId="0" fontId="36" fillId="10" borderId="0" xfId="0" applyFont="1" applyFill="1" applyProtection="1">
      <protection hidden="1"/>
    </xf>
    <xf numFmtId="1" fontId="14" fillId="9" borderId="30" xfId="1" applyNumberFormat="1" applyFont="1" applyFill="1" applyBorder="1" applyAlignment="1" applyProtection="1">
      <alignment horizontal="center"/>
      <protection hidden="1"/>
    </xf>
    <xf numFmtId="1" fontId="14" fillId="9" borderId="28" xfId="1" applyNumberFormat="1" applyFont="1" applyFill="1" applyBorder="1" applyAlignment="1" applyProtection="1">
      <alignment horizontal="center"/>
      <protection hidden="1"/>
    </xf>
    <xf numFmtId="164" fontId="14" fillId="9" borderId="29" xfId="0" applyNumberFormat="1" applyFont="1" applyFill="1" applyBorder="1" applyAlignment="1" applyProtection="1">
      <alignment horizontal="center" vertical="center"/>
      <protection hidden="1"/>
    </xf>
    <xf numFmtId="1" fontId="0" fillId="11" borderId="29" xfId="0" applyNumberFormat="1" applyFill="1" applyBorder="1" applyAlignment="1" applyProtection="1">
      <alignment horizontal="center" vertical="center"/>
      <protection hidden="1"/>
    </xf>
    <xf numFmtId="2" fontId="0" fillId="11" borderId="29" xfId="0" applyNumberFormat="1" applyFill="1" applyBorder="1" applyAlignment="1" applyProtection="1">
      <alignment horizontal="center" vertical="center"/>
      <protection hidden="1"/>
    </xf>
    <xf numFmtId="164" fontId="0" fillId="9" borderId="27" xfId="0" applyNumberFormat="1" applyFill="1" applyBorder="1" applyAlignment="1" applyProtection="1">
      <alignment horizontal="center" vertical="center"/>
      <protection hidden="1"/>
    </xf>
    <xf numFmtId="164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0" fillId="9" borderId="62" xfId="0" applyFill="1" applyBorder="1" applyProtection="1">
      <protection hidden="1"/>
    </xf>
    <xf numFmtId="0" fontId="5" fillId="9" borderId="62" xfId="0" applyFont="1" applyFill="1" applyBorder="1" applyAlignment="1" applyProtection="1">
      <alignment horizontal="right"/>
      <protection hidden="1"/>
    </xf>
    <xf numFmtId="1" fontId="14" fillId="9" borderId="0" xfId="0" applyNumberFormat="1" applyFont="1" applyFill="1" applyAlignment="1" applyProtection="1">
      <alignment horizontal="center" vertical="center"/>
      <protection hidden="1"/>
    </xf>
    <xf numFmtId="1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14" fillId="9" borderId="27" xfId="0" applyFont="1" applyFill="1" applyBorder="1" applyAlignment="1" applyProtection="1">
      <alignment horizontal="center" vertical="center"/>
      <protection hidden="1"/>
    </xf>
    <xf numFmtId="1" fontId="0" fillId="9" borderId="63" xfId="0" applyNumberFormat="1" applyFill="1" applyBorder="1" applyAlignment="1" applyProtection="1">
      <alignment horizontal="center" vertical="center"/>
      <protection hidden="1"/>
    </xf>
    <xf numFmtId="0" fontId="0" fillId="9" borderId="64" xfId="0" applyFill="1" applyBorder="1" applyAlignment="1" applyProtection="1">
      <alignment horizontal="center" vertical="center"/>
      <protection hidden="1"/>
    </xf>
    <xf numFmtId="2" fontId="0" fillId="9" borderId="65" xfId="0" applyNumberFormat="1" applyFill="1" applyBorder="1" applyAlignment="1" applyProtection="1">
      <alignment horizontal="center" vertical="center"/>
      <protection hidden="1"/>
    </xf>
    <xf numFmtId="1" fontId="0" fillId="9" borderId="64" xfId="0" applyNumberFormat="1" applyFill="1" applyBorder="1" applyAlignment="1" applyProtection="1">
      <alignment horizontal="center" vertical="center"/>
      <protection hidden="1"/>
    </xf>
    <xf numFmtId="164" fontId="0" fillId="9" borderId="63" xfId="0" applyNumberFormat="1" applyFill="1" applyBorder="1" applyAlignment="1" applyProtection="1">
      <alignment horizontal="center" vertical="center"/>
      <protection hidden="1"/>
    </xf>
    <xf numFmtId="164" fontId="0" fillId="9" borderId="65" xfId="0" applyNumberFormat="1" applyFill="1" applyBorder="1" applyAlignment="1" applyProtection="1">
      <alignment horizontal="center" vertical="center"/>
      <protection hidden="1"/>
    </xf>
    <xf numFmtId="164" fontId="14" fillId="9" borderId="64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Border="1"/>
    <xf numFmtId="1" fontId="14" fillId="9" borderId="31" xfId="0" applyNumberFormat="1" applyFont="1" applyFill="1" applyBorder="1" applyAlignment="1" applyProtection="1">
      <alignment horizontal="center" vertical="center"/>
      <protection hidden="1"/>
    </xf>
    <xf numFmtId="164" fontId="14" fillId="9" borderId="30" xfId="0" applyNumberFormat="1" applyFont="1" applyFill="1" applyBorder="1" applyAlignment="1" applyProtection="1">
      <alignment horizontal="center" vertical="center"/>
      <protection hidden="1"/>
    </xf>
    <xf numFmtId="0" fontId="0" fillId="14" borderId="24" xfId="0" applyFill="1" applyBorder="1" applyAlignment="1" applyProtection="1">
      <alignment horizontal="left"/>
      <protection hidden="1"/>
    </xf>
    <xf numFmtId="0" fontId="0" fillId="14" borderId="25" xfId="0" applyFill="1" applyBorder="1" applyAlignment="1" applyProtection="1">
      <alignment horizontal="left"/>
      <protection hidden="1"/>
    </xf>
    <xf numFmtId="0" fontId="0" fillId="14" borderId="44" xfId="0" applyFill="1" applyBorder="1" applyAlignment="1" applyProtection="1">
      <alignment horizontal="left"/>
      <protection hidden="1"/>
    </xf>
    <xf numFmtId="0" fontId="11" fillId="15" borderId="24" xfId="0" applyFont="1" applyFill="1" applyBorder="1" applyAlignment="1" applyProtection="1">
      <alignment horizontal="center"/>
      <protection hidden="1"/>
    </xf>
    <xf numFmtId="0" fontId="11" fillId="15" borderId="25" xfId="0" applyFont="1" applyFill="1" applyBorder="1" applyAlignment="1" applyProtection="1">
      <alignment horizontal="center"/>
      <protection hidden="1"/>
    </xf>
    <xf numFmtId="0" fontId="11" fillId="15" borderId="44" xfId="0" applyFont="1" applyFill="1" applyBorder="1" applyAlignment="1" applyProtection="1">
      <alignment horizontal="center"/>
      <protection hidden="1"/>
    </xf>
    <xf numFmtId="0" fontId="0" fillId="9" borderId="3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40" xfId="0" applyFill="1" applyBorder="1" applyAlignment="1">
      <alignment horizontal="center"/>
    </xf>
    <xf numFmtId="0" fontId="23" fillId="10" borderId="49" xfId="0" applyFont="1" applyFill="1" applyBorder="1" applyAlignment="1" applyProtection="1">
      <alignment horizontal="center"/>
      <protection hidden="1"/>
    </xf>
    <xf numFmtId="0" fontId="23" fillId="10" borderId="50" xfId="0" applyFont="1" applyFill="1" applyBorder="1" applyAlignment="1" applyProtection="1">
      <alignment horizontal="center"/>
      <protection hidden="1"/>
    </xf>
    <xf numFmtId="0" fontId="23" fillId="10" borderId="51" xfId="0" applyFont="1" applyFill="1" applyBorder="1" applyAlignment="1" applyProtection="1">
      <alignment horizontal="center"/>
      <protection hidden="1"/>
    </xf>
    <xf numFmtId="0" fontId="8" fillId="10" borderId="36" xfId="0" applyFont="1" applyFill="1" applyBorder="1" applyAlignment="1" applyProtection="1">
      <alignment horizontal="left" vertical="center"/>
      <protection hidden="1"/>
    </xf>
    <xf numFmtId="0" fontId="8" fillId="10" borderId="37" xfId="0" applyFont="1" applyFill="1" applyBorder="1" applyAlignment="1" applyProtection="1">
      <alignment horizontal="left" vertical="center"/>
      <protection hidden="1"/>
    </xf>
    <xf numFmtId="0" fontId="8" fillId="10" borderId="38" xfId="0" applyFont="1" applyFill="1" applyBorder="1" applyAlignment="1" applyProtection="1">
      <alignment horizontal="left" vertical="center"/>
      <protection hidden="1"/>
    </xf>
    <xf numFmtId="0" fontId="0" fillId="4" borderId="25" xfId="0" applyFill="1" applyBorder="1" applyAlignment="1" applyProtection="1">
      <alignment horizontal="center"/>
      <protection locked="0"/>
    </xf>
    <xf numFmtId="0" fontId="7" fillId="10" borderId="43" xfId="0" applyFont="1" applyFill="1" applyBorder="1" applyAlignment="1" applyProtection="1">
      <alignment horizontal="center" vertical="top"/>
      <protection hidden="1"/>
    </xf>
    <xf numFmtId="0" fontId="7" fillId="10" borderId="31" xfId="0" applyFont="1" applyFill="1" applyBorder="1" applyAlignment="1" applyProtection="1">
      <alignment horizontal="center" vertical="top"/>
      <protection hidden="1"/>
    </xf>
    <xf numFmtId="0" fontId="7" fillId="10" borderId="41" xfId="0" applyFont="1" applyFill="1" applyBorder="1" applyAlignment="1" applyProtection="1">
      <alignment horizontal="center" vertical="top"/>
      <protection hidden="1"/>
    </xf>
    <xf numFmtId="0" fontId="7" fillId="10" borderId="0" xfId="0" applyFont="1" applyFill="1" applyAlignment="1" applyProtection="1">
      <alignment horizontal="center" vertical="top"/>
      <protection hidden="1"/>
    </xf>
    <xf numFmtId="0" fontId="0" fillId="9" borderId="1" xfId="0" applyFill="1" applyBorder="1" applyAlignment="1" applyProtection="1">
      <alignment horizontal="center"/>
      <protection hidden="1"/>
    </xf>
    <xf numFmtId="0" fontId="0" fillId="9" borderId="0" xfId="0" applyFill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22" fillId="9" borderId="0" xfId="0" applyFont="1" applyFill="1" applyAlignment="1" applyProtection="1">
      <alignment horizontal="center"/>
      <protection hidden="1"/>
    </xf>
    <xf numFmtId="0" fontId="11" fillId="15" borderId="47" xfId="0" applyFont="1" applyFill="1" applyBorder="1" applyAlignment="1" applyProtection="1">
      <alignment horizontal="center"/>
      <protection hidden="1"/>
    </xf>
    <xf numFmtId="0" fontId="11" fillId="15" borderId="48" xfId="0" applyFont="1" applyFill="1" applyBorder="1" applyAlignment="1" applyProtection="1">
      <alignment horizontal="center"/>
      <protection hidden="1"/>
    </xf>
    <xf numFmtId="0" fontId="13" fillId="4" borderId="1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center" vertical="center"/>
      <protection hidden="1"/>
    </xf>
    <xf numFmtId="0" fontId="13" fillId="4" borderId="21" xfId="0" applyFont="1" applyFill="1" applyBorder="1" applyAlignment="1" applyProtection="1">
      <alignment horizontal="center" vertical="center"/>
      <protection hidden="1"/>
    </xf>
    <xf numFmtId="0" fontId="13" fillId="4" borderId="22" xfId="0" applyFont="1" applyFill="1" applyBorder="1" applyAlignment="1" applyProtection="1">
      <alignment horizontal="center" vertical="center"/>
      <protection hidden="1"/>
    </xf>
    <xf numFmtId="1" fontId="0" fillId="9" borderId="63" xfId="1" applyNumberFormat="1" applyFont="1" applyFill="1" applyBorder="1" applyAlignment="1" applyProtection="1">
      <alignment horizontal="center"/>
      <protection hidden="1"/>
    </xf>
    <xf numFmtId="1" fontId="0" fillId="9" borderId="65" xfId="1" applyNumberFormat="1" applyFont="1" applyFill="1" applyBorder="1" applyAlignment="1" applyProtection="1">
      <alignment horizontal="center"/>
      <protection hidden="1"/>
    </xf>
    <xf numFmtId="0" fontId="7" fillId="10" borderId="41" xfId="0" applyFont="1" applyFill="1" applyBorder="1" applyAlignment="1" applyProtection="1">
      <alignment horizontal="right" vertical="top"/>
      <protection hidden="1"/>
    </xf>
    <xf numFmtId="0" fontId="7" fillId="10" borderId="0" xfId="0" applyFont="1" applyFill="1" applyAlignment="1" applyProtection="1">
      <alignment horizontal="right" vertical="top"/>
      <protection hidden="1"/>
    </xf>
    <xf numFmtId="0" fontId="0" fillId="9" borderId="32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1" fontId="14" fillId="9" borderId="30" xfId="1" applyNumberFormat="1" applyFont="1" applyFill="1" applyBorder="1" applyAlignment="1" applyProtection="1">
      <alignment horizontal="center"/>
      <protection hidden="1"/>
    </xf>
    <xf numFmtId="1" fontId="14" fillId="9" borderId="31" xfId="1" applyNumberFormat="1" applyFont="1" applyFill="1" applyBorder="1" applyAlignment="1" applyProtection="1">
      <alignment horizontal="center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1" xfId="1" applyNumberFormat="1" applyFont="1" applyFill="1" applyBorder="1" applyAlignment="1" applyProtection="1">
      <alignment horizontal="center"/>
      <protection hidden="1"/>
    </xf>
    <xf numFmtId="0" fontId="8" fillId="10" borderId="36" xfId="0" applyFont="1" applyFill="1" applyBorder="1" applyAlignment="1" applyProtection="1">
      <alignment horizontal="center" vertical="center" textRotation="90" wrapText="1"/>
      <protection hidden="1"/>
    </xf>
    <xf numFmtId="0" fontId="8" fillId="10" borderId="38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8" xfId="0" applyFill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8" fillId="0" borderId="41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1" xfId="0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0" fillId="3" borderId="4" xfId="0" applyFill="1" applyBorder="1" applyAlignment="1" applyProtection="1">
      <alignment textRotation="90"/>
      <protection hidden="1"/>
    </xf>
    <xf numFmtId="0" fontId="0" fillId="3" borderId="6" xfId="0" applyFill="1" applyBorder="1" applyAlignment="1" applyProtection="1">
      <alignment textRotation="90"/>
      <protection hidden="1"/>
    </xf>
    <xf numFmtId="0" fontId="0" fillId="3" borderId="8" xfId="0" applyFill="1" applyBorder="1" applyAlignment="1" applyProtection="1">
      <alignment textRotation="90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5" borderId="6" xfId="0" applyFill="1" applyBorder="1" applyAlignment="1" applyProtection="1">
      <alignment horizontal="right"/>
      <protection hidden="1"/>
    </xf>
    <xf numFmtId="0" fontId="0" fillId="5" borderId="0" xfId="0" applyFill="1" applyAlignment="1" applyProtection="1">
      <alignment horizontal="right"/>
      <protection hidden="1"/>
    </xf>
    <xf numFmtId="0" fontId="0" fillId="5" borderId="10" xfId="0" applyFill="1" applyBorder="1" applyAlignment="1" applyProtection="1">
      <alignment horizontal="right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 textRotation="90"/>
      <protection hidden="1"/>
    </xf>
    <xf numFmtId="0" fontId="0" fillId="3" borderId="14" xfId="0" applyFill="1" applyBorder="1" applyAlignment="1" applyProtection="1">
      <alignment horizontal="center" textRotation="90"/>
      <protection hidden="1"/>
    </xf>
    <xf numFmtId="0" fontId="0" fillId="3" borderId="15" xfId="0" applyFill="1" applyBorder="1" applyAlignment="1" applyProtection="1">
      <alignment horizontal="right"/>
      <protection hidden="1"/>
    </xf>
    <xf numFmtId="0" fontId="0" fillId="3" borderId="16" xfId="0" applyFill="1" applyBorder="1" applyAlignment="1" applyProtection="1">
      <alignment horizontal="right"/>
      <protection hidden="1"/>
    </xf>
    <xf numFmtId="0" fontId="0" fillId="4" borderId="7" xfId="0" applyFill="1" applyBorder="1" applyAlignment="1" applyProtection="1">
      <alignment horizontal="center"/>
      <protection hidden="1"/>
    </xf>
  </cellXfs>
  <cellStyles count="3">
    <cellStyle name="Komma" xfId="2" builtinId="3"/>
    <cellStyle name="Procent" xfId="1" builtinId="5"/>
    <cellStyle name="Standaard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33129</xdr:colOff>
          <xdr:row>10</xdr:row>
          <xdr:rowOff>33130</xdr:rowOff>
        </xdr:from>
        <xdr:to>
          <xdr:col>12</xdr:col>
          <xdr:colOff>438977</xdr:colOff>
          <xdr:row>13</xdr:row>
          <xdr:rowOff>42655</xdr:rowOff>
        </xdr:to>
        <xdr:grpSp>
          <xdr:nvGrpSpPr>
            <xdr:cNvPr id="6" name="Groe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5441730" y="1791592"/>
              <a:ext cx="918733" cy="589018"/>
              <a:chOff x="9363047" y="609646"/>
              <a:chExt cx="1033790" cy="476248"/>
            </a:xfrm>
          </xdr:grpSpPr>
          <xdr:sp macro="" textlink="">
            <xdr:nvSpPr>
              <xdr:cNvPr id="8196" name="rbtnOneSI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000-000004200000}"/>
                  </a:ext>
                </a:extLst>
              </xdr:cNvPr>
              <xdr:cNvSpPr/>
            </xdr:nvSpPr>
            <xdr:spPr bwMode="auto">
              <a:xfrm>
                <a:off x="9363127" y="609646"/>
                <a:ext cx="9071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8197" name="rbtnOneImperial" hidden="1">
                <a:extLst>
                  <a:ext uri="{63B3BB69-23CF-44E3-9099-C40C66FF867C}">
                    <a14:compatExt spid="_x0000_s8197"/>
                  </a:ext>
                  <a:ext uri="{FF2B5EF4-FFF2-40B4-BE49-F238E27FC236}">
                    <a16:creationId xmlns:a16="http://schemas.microsoft.com/office/drawing/2014/main" id="{00000000-0008-0000-0000-000005200000}"/>
                  </a:ext>
                </a:extLst>
              </xdr:cNvPr>
              <xdr:cNvSpPr/>
            </xdr:nvSpPr>
            <xdr:spPr bwMode="auto">
              <a:xfrm>
                <a:off x="9363047" y="828719"/>
                <a:ext cx="10337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</xdr:row>
          <xdr:rowOff>180975</xdr:rowOff>
        </xdr:from>
        <xdr:to>
          <xdr:col>4</xdr:col>
          <xdr:colOff>342900</xdr:colOff>
          <xdr:row>5</xdr:row>
          <xdr:rowOff>19050</xdr:rowOff>
        </xdr:to>
        <xdr:sp macro="" textlink="">
          <xdr:nvSpPr>
            <xdr:cNvPr id="8200" name="CommandButton1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83581</xdr:colOff>
      <xdr:row>1</xdr:row>
      <xdr:rowOff>25968</xdr:rowOff>
    </xdr:from>
    <xdr:to>
      <xdr:col>13</xdr:col>
      <xdr:colOff>233</xdr:colOff>
      <xdr:row>3</xdr:row>
      <xdr:rowOff>74710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04172" y="216468"/>
          <a:ext cx="891882" cy="559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171450</xdr:colOff>
      <xdr:row>27</xdr:row>
      <xdr:rowOff>161925</xdr:rowOff>
    </xdr:from>
    <xdr:to>
      <xdr:col>86</xdr:col>
      <xdr:colOff>449580</xdr:colOff>
      <xdr:row>34</xdr:row>
      <xdr:rowOff>62865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600" y="5876925"/>
          <a:ext cx="458343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91</xdr:col>
      <xdr:colOff>0</xdr:colOff>
      <xdr:row>123</xdr:row>
      <xdr:rowOff>0</xdr:rowOff>
    </xdr:from>
    <xdr:ext cx="5111271" cy="7167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BE" sz="24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𝑝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−144</m:t>
                            </m:r>
                          </m:e>
                        </m:d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</m:num>
                      <m:den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BE" sz="2400"/>
            </a:p>
          </xdr:txBody>
        </xdr:sp>
      </mc:Choice>
      <mc:Fallback xmlns="">
        <xdr:sp macro="" textlink="">
          <xdr:nvSpPr>
            <xdr:cNvPr id="4" name="Tekstvak 3"/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nl-BE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nl-BE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𝑝= 𝑘_1∗𝑞^𝑛∗((𝐿−144)∗𝑡)/1000+𝑘_2∗𝑞^2</a:t>
              </a:r>
              <a:endParaRPr lang="nl-BE" sz="24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119</xdr:col>
          <xdr:colOff>33129</xdr:colOff>
          <xdr:row>10</xdr:row>
          <xdr:rowOff>33130</xdr:rowOff>
        </xdr:from>
        <xdr:to>
          <xdr:col>120</xdr:col>
          <xdr:colOff>438977</xdr:colOff>
          <xdr:row>13</xdr:row>
          <xdr:rowOff>42655</xdr:rowOff>
        </xdr:to>
        <xdr:grpSp>
          <xdr:nvGrpSpPr>
            <xdr:cNvPr id="5" name="Groep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70368450" y="2101416"/>
              <a:ext cx="1018170" cy="594632"/>
              <a:chOff x="9363147" y="609618"/>
              <a:chExt cx="1033796" cy="476249"/>
            </a:xfrm>
          </xdr:grpSpPr>
          <xdr:sp macro="" textlink="">
            <xdr:nvSpPr>
              <xdr:cNvPr id="15362" name="OptionButton1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100-0000023C0000}"/>
                  </a:ext>
                </a:extLst>
              </xdr:cNvPr>
              <xdr:cNvSpPr/>
            </xdr:nvSpPr>
            <xdr:spPr bwMode="auto">
              <a:xfrm>
                <a:off x="9363147" y="609618"/>
                <a:ext cx="9071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363" name="OptionButton2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100-0000033C0000}"/>
                  </a:ext>
                </a:extLst>
              </xdr:cNvPr>
              <xdr:cNvSpPr/>
            </xdr:nvSpPr>
            <xdr:spPr bwMode="auto">
              <a:xfrm>
                <a:off x="9363152" y="828692"/>
                <a:ext cx="1033791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119</xdr:col>
      <xdr:colOff>66263</xdr:colOff>
      <xdr:row>0</xdr:row>
      <xdr:rowOff>190491</xdr:rowOff>
    </xdr:from>
    <xdr:to>
      <xdr:col>120</xdr:col>
      <xdr:colOff>352008</xdr:colOff>
      <xdr:row>3</xdr:row>
      <xdr:rowOff>182083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6938" y="190491"/>
          <a:ext cx="895346" cy="563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5" Type="http://schemas.openxmlformats.org/officeDocument/2006/relationships/image" Target="../media/image5.emf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7">
    <tabColor theme="7" tint="0.39997558519241921"/>
  </sheetPr>
  <dimension ref="A2:N39"/>
  <sheetViews>
    <sheetView tabSelected="1" topLeftCell="A2" zoomScale="143" zoomScaleNormal="160" workbookViewId="0">
      <selection activeCell="L6" sqref="L6"/>
    </sheetView>
  </sheetViews>
  <sheetFormatPr defaultColWidth="0" defaultRowHeight="15" customHeight="1" zeroHeight="1" x14ac:dyDescent="0.25"/>
  <cols>
    <col min="1" max="1" width="2" style="74" customWidth="1"/>
    <col min="2" max="2" width="5" style="74" customWidth="1"/>
    <col min="3" max="9" width="8.28515625" style="74" customWidth="1"/>
    <col min="10" max="10" width="7.85546875" style="74" customWidth="1"/>
    <col min="11" max="11" width="8.140625" style="74" customWidth="1"/>
    <col min="12" max="12" width="7.7109375" style="74" customWidth="1"/>
    <col min="13" max="13" width="7" style="74" customWidth="1"/>
    <col min="14" max="14" width="2" style="74" customWidth="1"/>
    <col min="15" max="16384" width="8.85546875" style="74" hidden="1"/>
  </cols>
  <sheetData>
    <row r="2" spans="2:13" ht="25.5" customHeight="1" x14ac:dyDescent="0.4">
      <c r="B2" s="284" t="s">
        <v>403</v>
      </c>
      <c r="C2" s="285"/>
      <c r="D2" s="285"/>
      <c r="E2" s="285"/>
      <c r="F2" s="285"/>
      <c r="G2" s="285"/>
      <c r="H2" s="285"/>
      <c r="I2" s="285"/>
      <c r="J2" s="285"/>
      <c r="K2" s="286"/>
    </row>
    <row r="3" spans="2:13" x14ac:dyDescent="0.25">
      <c r="B3" s="73"/>
    </row>
    <row r="4" spans="2:13" x14ac:dyDescent="0.25">
      <c r="B4" s="154"/>
      <c r="C4" s="155"/>
      <c r="F4" s="277" t="s">
        <v>376</v>
      </c>
      <c r="G4" s="278"/>
      <c r="H4" s="278"/>
      <c r="I4" s="279"/>
      <c r="J4" s="290" t="s">
        <v>29</v>
      </c>
      <c r="K4" s="290"/>
      <c r="L4" s="295"/>
      <c r="M4" s="296"/>
    </row>
    <row r="5" spans="2:13" x14ac:dyDescent="0.25">
      <c r="B5" s="299"/>
      <c r="C5" s="299"/>
      <c r="F5" s="277" t="str">
        <f>IF(data!$CC$17=1,NL!F4,IF(data!$CC$17=2,EN!F4,IF(data!$CC$17=3,FR!F4,IF(data!$CC$17=4,DE!F4,IF(data!$CC$17=5,NR!F4,IF(data!$CC$17=6,SP!F4,IF(data!$CC$17=7,SW!F4,IF(data!$CC$17=8,TS!F4,IF(data!$CC$17=9,ExtraTaal1!F4,IF(data!$CC$17=10,ExtraTaal2!F4,IF(data!$CC$17=11,ExtraTaal3!F4,)))))))))))</f>
        <v>Hybrid device</v>
      </c>
      <c r="G5" s="278"/>
      <c r="H5" s="278"/>
      <c r="I5" s="279"/>
      <c r="J5" s="297" t="s">
        <v>400</v>
      </c>
      <c r="K5" s="298"/>
    </row>
    <row r="6" spans="2:13" x14ac:dyDescent="0.25">
      <c r="B6" s="75"/>
      <c r="F6" s="277" t="str">
        <f>IF(data!$CC$17=1,NL!E4,IF(data!$CC$17=2,EN!E4,IF(data!$CC$17=3,FR!E4,IF(data!$CC$17=4,DE!E4,IF(data!$CC$17=5,NR!E4,IF(data!$CC$17=6,SP!E4,IF(data!$CC$17=7,SW!E4,IF(data!$CC$17=8,TS!E4,IF(data!$CC$17=9,ExtraTaal1!E4,IF(data!$CC$17=10,ExtraTaal2!E4,IF(data!$CC$17=11,ExtraTaal38E4,)))))))))))&amp;IF(data!$CC$17=8," [centimetr]"," [centimeter]")</f>
        <v>Version [centimeter]</v>
      </c>
      <c r="G6" s="278"/>
      <c r="H6" s="278"/>
      <c r="I6" s="279"/>
      <c r="J6" s="150"/>
      <c r="K6" s="150"/>
      <c r="L6" s="150"/>
      <c r="M6" s="151" t="e">
        <f>data!H6</f>
        <v>#N/A</v>
      </c>
    </row>
    <row r="7" spans="2:13" ht="6" customHeight="1" x14ac:dyDescent="0.25">
      <c r="B7" s="76"/>
      <c r="C7" s="77"/>
      <c r="D7" s="77"/>
      <c r="E7" s="77"/>
      <c r="F7" s="78"/>
      <c r="G7" s="251" t="str">
        <f>IF($J$4=data!$CC$3,NL!B3,IF($J$4=data!$CC$4,EN!B3,IF($J$4=data!$CC$5,FR!B3,IF($J$4=data!$CC$6,DE!B3,IF($J$4=data!$CC$7,NR!B3,IF($J$4=data!$CC$8,SP!B3,IF($J$4=data!$CC$9,SW!B3,)))))))</f>
        <v>Length</v>
      </c>
      <c r="H7" s="308" t="str">
        <f>IF(data!$CC$17=1,NL!B16,IF(data!$CC$17=2,EN!B16,IF(data!$CC$17=3,FR!B16,IF(data!$CC$17=4,DE!B16,IF(data!$CC$17=5,NR!B16,IF(data!$CC$17=6,SP!B16,IF(data!$CC$17=7,SW!B16,IF(data!$CC$17=8,TS!B16,IF(data!$CC$17=9,ExtraTaal1!B16,IF(data!$CC$17=10,ExtraTaal2!B16,IF(data!$CC$17=11,ExtraTaal3!B16,)))))))))))</f>
        <v>Fan speed</v>
      </c>
      <c r="I7" s="308"/>
      <c r="J7" s="308"/>
      <c r="K7" s="293" t="str">
        <f>IF(data!$CC$17=1,NL!B4,IF(data!$CC$17=2,EN!B4,IF(data!$CC$17=3,FR!B4,IF(data!$CC$17=4,DE!B4,IF(data!$CC$17=5,NR!B4,IF(data!$CC$17=6,SP!B4,IF(data!$CC$17=7,SW!B4,IF(data!$CC$17=8,TS!B4,IF(data!$CC$17=9,ExtraTaal1!B4,IF(data!$CC$17=10,ExtraTaal2!B4,IF(data!$CC$17=11,ExtraTaal3!B4,)))))))))))</f>
        <v>Heigth</v>
      </c>
      <c r="L7" s="293" t="str">
        <f>IF(data!$CC$17=1,NL!B5,IF(data!$CC$17=2,EN!B5,IF(data!$CC$17=3,FR!B5,IF(data!$CC$17=4,DE!B5,IF(data!$CC$17=5,NR!B5,IF(data!$CC$17=6,SP!B5,IF(data!$CC$17=7,SW!B5,IF(data!$CC$17=8,TS!B5,IF(data!$CC$17=9,ExtraTaal1!B5,IF(data!$CC$17=10,ExtraTaal2!B5,IF(data!$CC$17=11,ExtraTaal3!B5,)))))))))))</f>
        <v>Type</v>
      </c>
      <c r="M7" s="291" t="str">
        <f>IF(data!$CC$17=1,NL!B6,IF(data!$CC$17=2,EN!B6,IF(data!$CC$17=3,FR!B6,IF(data!$CC$17=4,DE!B6,IF(data!$CC$17=5,NR!B6,IF(data!$CC$17=6,SP!B6,IF(data!$CC$17=7,SW!B6,IF(data!$CC$17=8,TS!B6,IF(data!$CC$17=9,ExtraTaal1!B6,IF(data!$CC$17=10,ExtraTaal2!B6,IF(data!$CC$17=11,ExtraTaal3!B6,)))))))))))</f>
        <v>Depth</v>
      </c>
    </row>
    <row r="8" spans="2:13" x14ac:dyDescent="0.25">
      <c r="B8" s="79" t="str">
        <f>IF(data!$CC$17=1,NL!E5,IF(data!$CC$17=2,EN!E5,IF(data!$CC$17=3,FR!E5,IF(data!$CC$17=4,DE!E5,IF(data!$CC$17=5,NR!E5,IF(data!$CC$17=6,SP!E5,IF(data!$CC$17=7,SW!E5,IF(data!$CC$17=8,TS!E5,IF(data!$CC$17=9,ExtraTaal1!E5,IF(data!$CC$17=10,ExtraTaal2!E5,IF(data!$CC$17=11,ExtraTaal3!E5,)))))))))))</f>
        <v>Temperatures</v>
      </c>
      <c r="C8" s="78"/>
      <c r="D8" s="78"/>
      <c r="E8" s="78"/>
      <c r="F8" s="78"/>
      <c r="G8" s="78"/>
      <c r="H8" s="309"/>
      <c r="I8" s="309"/>
      <c r="J8" s="309"/>
      <c r="K8" s="294"/>
      <c r="L8" s="294"/>
      <c r="M8" s="292"/>
    </row>
    <row r="9" spans="2:13" x14ac:dyDescent="0.25">
      <c r="B9" s="79" t="str">
        <f>IF(data!$CC$17=1,NL!B8,IF(data!$CC$17=2,EN!B8,IF(data!$CC$17=3,FR!B8,IF(data!$CC$17=4,DE!B8,IF(data!$CC$17=5,NR!B8,IF(data!$CC$17=6,SP!B8,IF(data!$CC$17=7,SW!B8,IF(data!$CC$17=8,TS!B8,IF(data!$CC$17=9,ExtraTaal1!B8,IF(data!$CC$17=10,ExtraTaal2!B8,IF(data!$CC$17=11,ExtraTaal3!B8,)))))))))))</f>
        <v>Heating:</v>
      </c>
      <c r="C9" s="78"/>
      <c r="D9" s="78"/>
      <c r="E9" s="78"/>
      <c r="F9" s="78"/>
      <c r="G9" s="80" t="str">
        <f>IF(data!$CC$17=1,NL!G8,IF(data!$CC$17=2,EN!G8,IF(data!$CC$17=3,FR!G8,IF(data!$CC$17=4,DE!G8,IF(data!$CC$17=5,NR!G8,IF(data!$CC$17=6,SP!G8,IF(data!$CC$17=7,SW!G8,IF(data!$CC$17=8,TS!G8,IF(data!$CC$17=9,ExtraTaal1!G8,IF(data!$CC$17=10,ExtraTaal2!G8,IF(data!$CC$17=11,ExtraTaal3!G8,)))))))))))</f>
        <v>Cooling:</v>
      </c>
      <c r="H9" s="80"/>
      <c r="I9" s="78"/>
      <c r="J9" s="78"/>
      <c r="K9" s="78"/>
      <c r="L9" s="78"/>
      <c r="M9" s="81"/>
    </row>
    <row r="10" spans="2:13" ht="15.75" thickBot="1" x14ac:dyDescent="0.3">
      <c r="B10" s="274" t="str">
        <f>IF(data!$CC$17=1,NL!B9,IF(data!$CC$17=2,EN!B9,IF(data!$CC$17=3,FR!B9,IF(data!$CC$17=4,DE!B9,IF(data!$CC$17=5,NR!B9,IF(data!$CC$17=6,SP!B9,IF(data!$CC$17=7,SW!B9,IF(data!$CC$17=8,TS!B9,IF(data!$CC$17=9,ExtraTaal1!B9,IF(data!$CC$17=10,ExtraTaal2!B9,IF(data!$CC$17=11,ExtraTaal3!B9,)))))))))))</f>
        <v>Supply water</v>
      </c>
      <c r="C10" s="275">
        <v>0</v>
      </c>
      <c r="D10" s="276">
        <v>0</v>
      </c>
      <c r="E10" s="72">
        <v>35</v>
      </c>
      <c r="F10" s="126" t="str">
        <f>IF(data!$BZ$2=1,"°C",IF(data!$BZ$2=2,"°F",))</f>
        <v>°C</v>
      </c>
      <c r="G10" s="274" t="str">
        <f>B10</f>
        <v>Supply water</v>
      </c>
      <c r="H10" s="275">
        <v>0</v>
      </c>
      <c r="I10" s="276">
        <v>0</v>
      </c>
      <c r="J10" s="72">
        <v>16</v>
      </c>
      <c r="K10" s="126" t="str">
        <f>F10</f>
        <v>°C</v>
      </c>
      <c r="L10" s="300" t="str">
        <f>IF(data!$CC$17=1,NL!G4,IF(data!$CC$17=2,EN!G4,IF(data!$CC$17=3,FR!G4,IF(data!$CC$17=4,DE!G4,IF(data!$CC$17=5,NR!G4,IF(data!$CC$17=6,SP!G4,IF(data!$CC$17=7,SW!G4,IF(data!$CC$17=8,TS!G4,IF(data!$CC$17=9,ExtraTaal1!G4,IF(data!$CC$17=10,ExtraTaal2!G4,IF(data!$CC$17=11,ExtraTaal3!G4,)))))))))))</f>
        <v>Unit conversion</v>
      </c>
      <c r="M10" s="301"/>
    </row>
    <row r="11" spans="2:13" ht="15" customHeight="1" thickTop="1" x14ac:dyDescent="0.25">
      <c r="B11" s="274" t="str">
        <f>IF(data!$CC$17=1,NL!B10,IF(data!$CC$17=2,EN!B10,IF(data!$CC$17=3,FR!B10,IF(data!$CC$17=4,DE!B10,IF(data!$CC$17=5,NR!B10,IF(data!$CC$17=6,SP!B10,IF(data!$CC$17=7,SW!B10,IF(data!$CC$17=8,TS!B10,IF(data!$CC$17=9,ExtraTaal1!B10,IF(data!$CC$17=10,ExtraTaal2!B10,IF(data!$CC$17=11,ExtraTaal3!B10,)))))))))))</f>
        <v>Return water</v>
      </c>
      <c r="C11" s="275">
        <v>0</v>
      </c>
      <c r="D11" s="276">
        <v>0</v>
      </c>
      <c r="E11" s="72">
        <v>30</v>
      </c>
      <c r="F11" s="126" t="str">
        <f>F10</f>
        <v>°C</v>
      </c>
      <c r="G11" s="274" t="str">
        <f>B11</f>
        <v>Return water</v>
      </c>
      <c r="H11" s="275">
        <v>0</v>
      </c>
      <c r="I11" s="276">
        <v>0</v>
      </c>
      <c r="J11" s="72">
        <v>18.000000000000004</v>
      </c>
      <c r="K11" s="126" t="str">
        <f>F10</f>
        <v>°C</v>
      </c>
      <c r="L11" s="302"/>
      <c r="M11" s="303"/>
    </row>
    <row r="12" spans="2:13" ht="15" customHeight="1" x14ac:dyDescent="0.25">
      <c r="B12" s="274" t="str">
        <f>IF(data!$CC$17=1,NL!B11,IF(data!$CC$17=2,EN!B11,IF(data!$CC$17=3,FR!B11,IF(data!$CC$17=4,DE!B11,IF(data!$CC$17=5,NR!B11,IF(data!$CC$17=6,SP!B11,IF(data!$CC$17=7,SW!B11,IF(data!$CC$17=8,TS!B11,IF(data!$CC$17=9,ExtraTaal1!B11,IF(data!$CC$17=10,ExtraTaal2!B11,IF(data!$CC$17=11,ExtraTaal3!B11,)))))))))))</f>
        <v>Entering air (dry bulb)</v>
      </c>
      <c r="C12" s="275">
        <v>0</v>
      </c>
      <c r="D12" s="276">
        <v>0</v>
      </c>
      <c r="E12" s="72">
        <v>20</v>
      </c>
      <c r="F12" s="126" t="str">
        <f>F10</f>
        <v>°C</v>
      </c>
      <c r="G12" s="274" t="str">
        <f>B12</f>
        <v>Entering air (dry bulb)</v>
      </c>
      <c r="H12" s="275">
        <v>0</v>
      </c>
      <c r="I12" s="276">
        <v>0</v>
      </c>
      <c r="J12" s="72">
        <v>26.999999999999996</v>
      </c>
      <c r="K12" s="126" t="str">
        <f>F10</f>
        <v>°C</v>
      </c>
      <c r="L12" s="302"/>
      <c r="M12" s="303"/>
    </row>
    <row r="13" spans="2:13" ht="15" customHeight="1" x14ac:dyDescent="0.25">
      <c r="B13" s="82"/>
      <c r="C13" s="78"/>
      <c r="D13" s="78"/>
      <c r="E13" s="78"/>
      <c r="F13" s="78"/>
      <c r="G13" s="274" t="str">
        <f>IF(data!$CC$17=1,NL!$G$3,IF(data!$CC$17=2,EN!$G$3,IF(data!$CC$17=3,FR!$G$3,IF(data!$CC$17=4,DE!$G$3,IF(data!$CC$17=5,NR!$G$3,IF(data!$CC$17=6,SP!$G$3,IF(data!$CC$17=7,SW!$G$3,IF(data!$CC$17=8,TS!G3,IF(data!$CC$17=9,ExtraTaal1!G3,IF(data!$CC$17=10,ExtraTaal2!G3,IF(data!$CC$17=11,ExtraTaal3!G3,)))))))))))</f>
        <v>rel. humid.</v>
      </c>
      <c r="H13" s="275"/>
      <c r="I13" s="276"/>
      <c r="J13" s="153">
        <v>0.5</v>
      </c>
      <c r="K13" s="78"/>
      <c r="L13" s="302"/>
      <c r="M13" s="303"/>
    </row>
    <row r="14" spans="2:13" ht="6" customHeight="1" x14ac:dyDescent="0.25">
      <c r="B14" s="83"/>
      <c r="C14" s="84"/>
      <c r="D14" s="84"/>
      <c r="E14" s="84"/>
      <c r="F14" s="85"/>
      <c r="G14" s="85"/>
      <c r="H14" s="85"/>
      <c r="I14" s="85"/>
      <c r="J14" s="85"/>
      <c r="K14" s="85"/>
      <c r="L14" s="304"/>
      <c r="M14" s="305"/>
    </row>
    <row r="15" spans="2:13" s="111" customFormat="1" x14ac:dyDescent="0.25">
      <c r="B15" s="110"/>
      <c r="C15" s="110"/>
      <c r="D15" s="86"/>
      <c r="E15" s="86"/>
      <c r="F15" s="86"/>
      <c r="G15" s="86"/>
      <c r="H15" s="86"/>
      <c r="I15" s="86"/>
      <c r="J15" s="87"/>
      <c r="K15" s="87"/>
      <c r="L15" s="87"/>
      <c r="M15" s="86"/>
    </row>
    <row r="16" spans="2:13" s="97" customFormat="1" ht="110.1" customHeight="1" x14ac:dyDescent="0.25">
      <c r="B16" s="316" t="str">
        <f>IF(data!$CC$17=1,NL!B3,IF(data!$CC$17=2,EN!B3,IF(data!$CC$17=3,FR!B3,IF(data!$CC$17=4,DE!B3,IF(data!$CC$17=5,NR!B3,IF(data!$CC$17=6,SP!B3,IF(data!$CC$17=7,SW!B3,IF(data!$CC$17=8,TS!B3,IF(data!$CC$17=9,ExtraTaal1!B3,IF(data!$CC$17=10,ExtraTaal2!B3,IF(data!$CC$17=11,ExtraTaal3!B3,)))))))))))&amp;" [cm]"</f>
        <v>Length [cm]</v>
      </c>
      <c r="C16" s="317"/>
      <c r="D16" s="90" t="str">
        <f>IF(data!$CC$17=1,NL!C14,IF(data!$CC$17=2,EN!C14,IF(data!$CC$17=3,FR!C14,IF(data!$CC$17=4,DE!C14,IF(data!$CC$17=5,NR!C14,IF(data!$CC$17=6,SP!C14,IF(data!$CC$17=7,SW!C14,IF(data!$CC$17=8,TS!C14,IF(data!$CC$17=9,ExtraTaal1!C14,IF(data!$CC$17=10,ExtraTaal2!C14,IF(data!$CC$17=11,ExtraTaal3!C14,)))))))))))&amp;IF(data!BZ2=1," [W]",IF(data!BZ2=2," [Btu/h]",))</f>
        <v>Heating capacity [W]</v>
      </c>
      <c r="E16" s="91" t="str">
        <f>IF(data!$CC$17=1,NL!D14,IF(data!$CC$17=2,EN!D14,IF(data!$CC$17=3,FR!D14,IF(data!$CC$17=4,DE!D14,IF(data!$CC$17=5,NR!D14,IF(data!$CC$17=6,SP!D14,IF(data!$CC$17=7,SW!D14,IF(data!$CC$17=8,TS!D14,IF(data!$CC$17=9,ExtraTaal1!D14,IF(data!$CC$17=10,ExtraTaal2!D14,IF(data!$CC$17=11,ExtraTaal3!D14,)))))))))))&amp;IF(data!BZ2=1," [kg/h]",IF(data!BZ2=2," [GPM]**",))</f>
        <v>Water flow [kg/h]</v>
      </c>
      <c r="F16" s="158" t="str">
        <f>IF(data!$CC$17=1,NL!F6,IF(data!$CC$17=2,EN!F6,IF(data!$CC$17=3,FR!F6,IF(data!$CC$17=4,DE!F6,IF(data!$CC$17=5,NR!F6,IF(data!$CC$17=6,SP!F6,IF(data!$CC$17=7,SW!F6,IF(data!$CC$17=8,TS!F6,IF(data!$CC$17=9,ExtraTaal1!F6,IF(data!$CC$17=10,ExtraTaal2!F6,IF(data!$CC$17=11,ExtraTaal3!F6,)))))))))))&amp;" ["&amp;IF(data!BZ2=1,"kPa",IF(data!BZ2=2,"ftH2O"))&amp;"]"</f>
        <v>Water side pressure loss  [kPa]</v>
      </c>
      <c r="G16" s="92" t="str">
        <f>IF(data!$CC$17=1,NL!E14,IF(data!$CC$17=2,EN!E14,IF(data!$CC$17=3,FR!E14,IF(data!$CC$17=4,DE!E14,IF(data!$CC$17=5,NR!E14,IF(data!$CC$17=6,SP!E14,IF(data!$CC$17=7,SW!E14,IF(data!$CC$17=8,TS!E14,IF(data!$CC$17=9,ExtraTaal1!E14,IF(data!$CC$17=10,ExtraTaal2!E14,IF(data!$CC$17=11,ExtraTaal3!E14,)))))))))))&amp;IF(data!BZ2=1," [W]**",IF(data!BZ2=2," [Btu/h]*",))</f>
        <v>Cooling capacity [W]**</v>
      </c>
      <c r="H16" s="91" t="str">
        <f>E16</f>
        <v>Water flow [kg/h]</v>
      </c>
      <c r="I16" s="158" t="str">
        <f>F16</f>
        <v>Water side pressure loss  [kPa]</v>
      </c>
      <c r="J16" s="93" t="str">
        <f>IF(data!$CC$17=1,NL!I13,IF(data!$CC$17=2,EN!I13,IF(data!$CC$17=3,FR!I13,IF(data!$CC$17=4,DE!I13,IF(data!$CC$17=5,NR!I13,IF(data!$CC$17=6,SP!I13,IF(data!$CC$17=7,SW!I13,IF(data!$CC$17=8,TS!I13,IF(data!$CC$17=9,ExtraTaal1!I13,IF(data!$CC$17=10,ExtraTaal2!I13,IF(data!$CC$17=11,ExtraTaal3!I13,)))))))))))</f>
        <v>Sound pressure level [dB(A)]****</v>
      </c>
      <c r="K16" s="94" t="str">
        <f>IF(data!$CC$17=1,NL!J13,IF(data!$CC$17=2,EN!J13,IF(data!$CC$17=3,FR!J13,IF(data!$CC$17=4,DE!J13,IF(data!$CC$17=5,NR!J13,IF(data!$CC$17=6,SP!J13,IF(data!$CC$17=7,SW!J13,IF(data!$CC$17=8,TS!J13,IF(data!$CC$17=9,ExtraTaal1!J13,IF(data!$CC$17=10,ExtraTaal2!J13,IF(data!$CC$17=11,ExtraTaal3!J13,)))))))))))</f>
        <v>Sound power [dB(A)]****</v>
      </c>
      <c r="L16" s="95" t="str">
        <f>IF(data!$CC$17=1,NL!H13,IF(data!$CC$17=2,EN!H13,IF(data!$CC$17=3,FR!H13,IF(data!$CC$17=4,DE!H13,IF(data!$CC$17=5,NR!H13,IF(data!$CC$17=6,SP!H13,IF(data!$CC$17=7,SW!H13,IF(data!$CC$17=8,TS!H13,IF(data!$CC$17=9,ExtraTaal1!H13,IF(data!$CC$17=10,ExtraTaal2!H13,IF(data!$CC$17=11,ExtraTaal3!H13,)))))))))))</f>
        <v>Electrical consumption [W]</v>
      </c>
      <c r="M16" s="96" t="str">
        <f>IF(data!$CC$17=1,NL!G13,IF(data!$CC$17=2,EN!G13,IF(data!$CC$17=3,FR!G13,IF(data!$CC$17=4,DE!G13,IF(data!$CC$17=5,NR!G13,IF(data!$CC$17=6,SP!G13,IF(data!$CC$17=7,SW!G13,IF(data!$CC$17=8,TS!G13,IF(data!$CC$17=9,ExtraTaal1!G13,IF(data!$CC$17=10,ExtraTaal2!G13,IF(data!$CC$17=11,ExtraTaal3!G13,)))))))))))&amp;IF(data!BZ2=1," [l]",IF(data!BZ2=2," [Gal]**",))</f>
        <v>Water volume [l]</v>
      </c>
    </row>
    <row r="17" spans="2:13" x14ac:dyDescent="0.25">
      <c r="B17" s="287" t="str">
        <f>CONCATENATE($J$5,", ",$K$7, " ",$K$6,"cm, ",$L$7, " ",$L$6)</f>
        <v xml:space="preserve">Ecoreviva Hybrid, Heigth cm, Type </v>
      </c>
      <c r="C17" s="288">
        <v>0</v>
      </c>
      <c r="D17" s="287">
        <v>0</v>
      </c>
      <c r="E17" s="289">
        <v>0</v>
      </c>
      <c r="F17" s="288">
        <v>0</v>
      </c>
      <c r="G17" s="288">
        <v>0</v>
      </c>
      <c r="H17" s="288">
        <v>0</v>
      </c>
      <c r="I17" s="288">
        <v>0</v>
      </c>
      <c r="J17" s="287">
        <v>0</v>
      </c>
      <c r="K17" s="288">
        <v>0</v>
      </c>
      <c r="L17" s="288">
        <v>0</v>
      </c>
      <c r="M17" s="289">
        <v>0</v>
      </c>
    </row>
    <row r="18" spans="2:13" ht="15" customHeight="1" x14ac:dyDescent="0.25">
      <c r="B18" s="282">
        <v>55</v>
      </c>
      <c r="C18" s="283"/>
      <c r="D18" s="108" t="str">
        <f>IF($J$6="OFF",data!DH18,IF($J$6="26dB(A)",data!DH19,IF($J$6="30dB(A)",data!DH20,IF($J$6="MAX",data!DH21,IF($J$6="n.a.",data!DH19,"")))))</f>
        <v/>
      </c>
      <c r="E18" s="261" t="str">
        <f>IF($J$6="OFF",data!DI18,IF($J$6="26dB(A)",data!DI19,IF($J$6="30dB(A)",data!DI20,IF($J$6="MAX",data!DI21,IF($J$6="n.a.",data!DI19,"")))))</f>
        <v/>
      </c>
      <c r="F18" s="233" t="str">
        <f>IF($J$6="OFF",data!DJ18,IF($J$6="26dB(A)",data!DJ19,IF($J$6="30dB(A)",data!DJ20,IF($J$6="MAX",data!DJ21,IF($J$6="n.a.",data!DJ19,"")))))</f>
        <v/>
      </c>
      <c r="G18" s="108" t="str">
        <f>IF($J$6="OFF",data!DK18,IF($J$6="26dB(A)",data!DK19,IF($J$6="30dB(A)",data!DK20,IF($J$6="MAX",data!DK21,IF($J$6="n.a.",data!DK19,"")))))</f>
        <v/>
      </c>
      <c r="H18" s="261" t="str">
        <f>IF($J$6="OFF",data!DL18,IF($J$6="26dB(A)",data!DL19,IF($J$6="30dB(A)",data!DL20,IF($J$6="MAX",data!DL21,IF($J$6="n.a.",data!DL19,"")))))</f>
        <v/>
      </c>
      <c r="I18" s="233" t="str">
        <f>IF($J$6="OFF",data!DM18,IF($J$6="26dB(A)",data!DM19,IF($J$6="30dB(A)",data!DM20,IF($J$6="MAX",data!DM21,IF($J$6="n.a.",data!DM19,"")))))</f>
        <v/>
      </c>
      <c r="J18" s="108" t="str">
        <f>IF($J$6="OFF",data!DN18,IF($J$6="26dB(A)",data!DN19,IF($J$6="30dB(A)",data!DN20,IF($J$6="MAX",data!DN21,IF($J$6="n.a.",data!DN19,"")))))</f>
        <v/>
      </c>
      <c r="K18" s="272" t="str">
        <f>IF($J$6="OFF",data!DO18,IF($J$6="26dB(A)",data!DO19,IF($J$6="30dB(A)",data!DO20,IF($J$6="MAX",data!DO21,IF($J$6="n.a.",data!DO19,"")))))</f>
        <v/>
      </c>
      <c r="L18" s="273" t="str">
        <f>IF($J$6="OFF",data!DP18,IF($J$6="26dB(A)",data!DP19,IF($J$6="30dB(A)",data!DP20,IF($J$6="MAX",data!DP21,IF($J$6="n.a.",data!DP19,"")))))</f>
        <v/>
      </c>
      <c r="M18" s="104" t="str">
        <f>IF($J$6="OFF",data!DQ18,IF($J$6="26dB(A)",data!DQ19,IF($J$6="30dB(A)",data!DQ20,IF($J$6="MAX",data!DQ21,IF($J$6="n.a.",data!DQ19,"")))))</f>
        <v/>
      </c>
    </row>
    <row r="19" spans="2:13" ht="15" customHeight="1" x14ac:dyDescent="0.25">
      <c r="B19" s="280">
        <v>65</v>
      </c>
      <c r="C19" s="281">
        <v>65</v>
      </c>
      <c r="D19" s="108" t="str">
        <f>IF($J$6="OFF",data!DH22,IF($J$6="26dB(A)",data!DH23,IF($J$6="30dB(A)",data!DH24,IF($J$6="MAX",data!DH25,IF($J$6="n.a.",data!DH23,"")))))</f>
        <v/>
      </c>
      <c r="E19" s="261" t="str">
        <f>IF($J$6="OFF",data!DI22,IF($J$6="26dB(A)",data!DI23,IF($J$6="30dB(A)",data!DI24,IF($J$6="MAX",data!DI25,IF($J$6="n.a.",data!DI23,"")))))</f>
        <v/>
      </c>
      <c r="F19" s="233" t="str">
        <f>IF($J$6="OFF",data!DJ22,IF($J$6="26dB(A)",data!DJ23,IF($J$6="30dB(A)",data!DJ24,IF($J$6="MAX",data!DJ25,IF($J$6="n.a.",data!DJ23,"")))))</f>
        <v/>
      </c>
      <c r="G19" s="108" t="str">
        <f>IF($J$6="OFF",data!DK22,IF($J$6="26dB(A)",data!DK23,IF($J$6="30dB(A)",data!DK24,IF($J$6="MAX",data!DK25,IF($J$6="n.a.",data!DK23,"")))))</f>
        <v/>
      </c>
      <c r="H19" s="261" t="str">
        <f>IF($J$6="OFF",data!DL22,IF($J$6="26dB(A)",data!DL23,IF($J$6="30dB(A)",data!DL24,IF($J$6="MAX",data!DL25,IF($J$6="n.a.",data!DL23,"")))))</f>
        <v/>
      </c>
      <c r="I19" s="233" t="str">
        <f>IF($J$6="OFF",data!DM22,IF($J$6="26dB(A)",data!DM23,IF($J$6="30dB(A)",data!DM24,IF($J$6="MAX",data!DM25,IF($J$6="n.a.",data!DM23,"")))))</f>
        <v/>
      </c>
      <c r="J19" s="108" t="str">
        <f>IF($J$6="OFF",data!DN22,IF($J$6="26dB(A)",data!DN23,IF($J$6="30dB(A)",data!DN24,IF($J$6="MAX",data!DN25,IF($J$6="n.a.",data!DN23,"")))))</f>
        <v/>
      </c>
      <c r="K19" s="272" t="str">
        <f>IF($J$6="OFF",data!DO22,IF($J$6="26dB(A)",data!DO23,IF($J$6="30dB(A)",data!DO24,IF($J$6="MAX",data!DO25,IF($J$6="n.a.",data!DO23,"")))))</f>
        <v/>
      </c>
      <c r="L19" s="273" t="str">
        <f>IF($J$6="OFF",data!DP22,IF($J$6="26dB(A)",data!DP23,IF($J$6="30dB(A)",data!DP24,IF($J$6="MAX",data!DP25,IF($J$6="n.a.",data!DP23,"")))))</f>
        <v/>
      </c>
      <c r="M19" s="104" t="str">
        <f>IF($J$6="OFF",data!DQ22,IF($J$6="26dB(A)",data!DQ23,IF($J$6="30dB(A)",data!DQ24,IF($J$6="MAX",data!DQ25,IF($J$6="n.a.",data!DQ23,"")))))</f>
        <v/>
      </c>
    </row>
    <row r="20" spans="2:13" ht="15" customHeight="1" x14ac:dyDescent="0.25">
      <c r="B20" s="280">
        <v>75</v>
      </c>
      <c r="C20" s="281">
        <v>75</v>
      </c>
      <c r="D20" s="108" t="str">
        <f>IF($J$6="OFF",data!DH26,IF($J$6="26dB(A)",data!DH27,IF($J$6="30dB(A)",data!DH28,IF($J$6="MAX",data!DH29,IF($J$6="n.a.",data!DH27,"")))))</f>
        <v/>
      </c>
      <c r="E20" s="261" t="str">
        <f>IF($J$6="OFF",data!DI26,IF($J$6="26dB(A)",data!DI27,IF($J$6="30dB(A)",data!DI28,IF($J$6="MAX",data!DI29,IF($J$6="n.a.",data!DI27,"")))))</f>
        <v/>
      </c>
      <c r="F20" s="233" t="str">
        <f>IF($J$6="OFF",data!DJ26,IF($J$6="26dB(A)",data!DJ27,IF($J$6="30dB(A)",data!DJ28,IF($J$6="MAX",data!DJ29,IF($J$6="n.a.",data!DJ27,"")))))</f>
        <v/>
      </c>
      <c r="G20" s="108" t="str">
        <f>IF($J$6="OFF",data!DK26,IF($J$6="26dB(A)",data!DK27,IF($J$6="30dB(A)",data!DK28,IF($J$6="MAX",data!DK29,IF($J$6="n.a.",data!DK27,"")))))</f>
        <v/>
      </c>
      <c r="H20" s="261" t="str">
        <f>IF($J$6="OFF",data!DL26,IF($J$6="26dB(A)",data!DL27,IF($J$6="30dB(A)",data!DL28,IF($J$6="MAX",data!DL29,IF($J$6="n.a.",data!DL27,"")))))</f>
        <v/>
      </c>
      <c r="I20" s="233" t="str">
        <f>IF($J$6="OFF",data!DM26,IF($J$6="26dB(A)",data!DM27,IF($J$6="30dB(A)",data!DM28,IF($J$6="MAX",data!DM29,IF($J$6="n.a.",data!DM27,"")))))</f>
        <v/>
      </c>
      <c r="J20" s="108" t="str">
        <f>IF($J$6="OFF",data!DN26,IF($J$6="26dB(A)",data!DN27,IF($J$6="30dB(A)",data!DN28,IF($J$6="MAX",data!DN29,IF($J$6="n.a.",data!DN27,"")))))</f>
        <v/>
      </c>
      <c r="K20" s="272" t="str">
        <f>IF($J$6="OFF",data!DO26,IF($J$6="26dB(A)",data!DO27,IF($J$6="30dB(A)",data!DO28,IF($J$6="MAX",data!DO29,IF($J$6="n.a.",data!DO27,"")))))</f>
        <v/>
      </c>
      <c r="L20" s="273" t="str">
        <f>IF($J$6="OFF",data!DP26,IF($J$6="26dB(A)",data!DP27,IF($J$6="30dB(A)",data!DP28,IF($J$6="MAX",data!DP29,IF($J$6="n.a.",data!DP27,"")))))</f>
        <v/>
      </c>
      <c r="M20" s="104" t="str">
        <f>IF($J$6="OFF",data!DQ26,IF($J$6="26dB(A)",data!DQ27,IF($J$6="30dB(A)",data!DQ28,IF($J$6="MAX",data!DQ29,IF($J$6="n.a.",data!DQ27,"")))))</f>
        <v/>
      </c>
    </row>
    <row r="21" spans="2:13" ht="15" customHeight="1" x14ac:dyDescent="0.25">
      <c r="B21" s="280">
        <v>85</v>
      </c>
      <c r="C21" s="281">
        <v>85</v>
      </c>
      <c r="D21" s="108" t="str">
        <f>IF($J$6="OFF",data!DH30,IF($J$6="26dB(A)",data!DH31,IF($J$6="30dB(A)",data!DH32,IF($J$6="MAX",data!DH33,IF($J$6="n.a.",data!DH31,"")))))</f>
        <v/>
      </c>
      <c r="E21" s="261" t="str">
        <f>IF($J$6="OFF",data!DI30,IF($J$6="26dB(A)",data!DI31,IF($J$6="30dB(A)",data!DI32,IF($J$6="MAX",data!DI33,IF($J$6="n.a.",data!DI31,"")))))</f>
        <v/>
      </c>
      <c r="F21" s="233" t="str">
        <f>IF($J$6="OFF",data!DJ30,IF($J$6="26dB(A)",data!DJ31,IF($J$6="30dB(A)",data!DJ32,IF($J$6="MAX",data!DJ33,IF($J$6="n.a.",data!DJ31,"")))))</f>
        <v/>
      </c>
      <c r="G21" s="108" t="str">
        <f>IF($J$6="OFF",data!DK30,IF($J$6="26dB(A)",data!DK31,IF($J$6="30dB(A)",data!DK32,IF($J$6="MAX",data!DK33,IF($J$6="n.a.",data!DK31,"")))))</f>
        <v/>
      </c>
      <c r="H21" s="261" t="str">
        <f>IF($J$6="OFF",data!DL30,IF($J$6="26dB(A)",data!DL31,IF($J$6="30dB(A)",data!DL32,IF($J$6="MAX",data!DL33,IF($J$6="n.a.",data!DL31,"")))))</f>
        <v/>
      </c>
      <c r="I21" s="233" t="str">
        <f>IF($J$6="OFF",data!DM30,IF($J$6="26dB(A)",data!DM31,IF($J$6="30dB(A)",data!DM32,IF($J$6="MAX",data!DM33,IF($J$6="n.a.",data!DM31,"")))))</f>
        <v/>
      </c>
      <c r="J21" s="108" t="str">
        <f>IF($J$6="OFF",data!DN30,IF($J$6="26dB(A)",data!DN31,IF($J$6="30dB(A)",data!DN32,IF($J$6="MAX",data!DN33,IF($J$6="n.a.",data!DN31,"")))))</f>
        <v/>
      </c>
      <c r="K21" s="272" t="str">
        <f>IF($J$6="OFF",data!DO30,IF($J$6="26dB(A)",data!DO31,IF($J$6="30dB(A)",data!DO32,IF($J$6="MAX",data!DO33,IF($J$6="n.a.",data!DO31,"")))))</f>
        <v/>
      </c>
      <c r="L21" s="273" t="str">
        <f>IF($J$6="OFF",data!DP30,IF($J$6="26dB(A)",data!DP31,IF($J$6="30dB(A)",data!DP32,IF($J$6="MAX",data!DP33,IF($J$6="n.a.",data!DP31,"")))))</f>
        <v/>
      </c>
      <c r="M21" s="104" t="str">
        <f>IF($J$6="OFF",data!DQ30,IF($J$6="26dB(A)",data!DQ31,IF($J$6="30dB(A)",data!DQ32,IF($J$6="MAX",data!DQ33,IF($J$6="n.a.",data!DQ31,"")))))</f>
        <v/>
      </c>
    </row>
    <row r="22" spans="2:13" ht="15" customHeight="1" x14ac:dyDescent="0.25">
      <c r="B22" s="280">
        <v>95</v>
      </c>
      <c r="C22" s="281">
        <v>95</v>
      </c>
      <c r="D22" s="108" t="str">
        <f>IF($J$6="OFF",data!DH34,IF($J$6="26dB(A)",data!DH35,IF($J$6="30dB(A)",data!DH36,IF($J$6="MAX",data!DH37,IF($J$6="n.a.",data!DH35,"")))))</f>
        <v/>
      </c>
      <c r="E22" s="261" t="str">
        <f>IF($J$6="OFF",data!DI34,IF($J$6="26dB(A)",data!DI35,IF($J$6="30dB(A)",data!DI36,IF($J$6="MAX",data!DI37,IF($J$6="n.a.",data!DI35,"")))))</f>
        <v/>
      </c>
      <c r="F22" s="233" t="str">
        <f>IF($J$6="OFF",data!DJ34,IF($J$6="26dB(A)",data!DJ35,IF($J$6="30dB(A)",data!DJ36,IF($J$6="MAX",data!DJ37,IF($J$6="n.a.",data!DJ35,"")))))</f>
        <v/>
      </c>
      <c r="G22" s="108" t="str">
        <f>IF($J$6="OFF",data!DK34,IF($J$6="26dB(A)",data!DK35,IF($J$6="30dB(A)",data!DK36,IF($J$6="MAX",data!DK37,IF($J$6="n.a.",data!DK35,"")))))</f>
        <v/>
      </c>
      <c r="H22" s="261" t="str">
        <f>IF($J$6="OFF",data!DL34,IF($J$6="26dB(A)",data!DL35,IF($J$6="30dB(A)",data!DL36,IF($J$6="MAX",data!DL37,IF($J$6="n.a.",data!DL35,"")))))</f>
        <v/>
      </c>
      <c r="I22" s="233" t="str">
        <f>IF($J$6="OFF",data!DM34,IF($J$6="26dB(A)",data!DM35,IF($J$6="30dB(A)",data!DM36,IF($J$6="MAX",data!DM37,IF($J$6="n.a.",data!DM35,"")))))</f>
        <v/>
      </c>
      <c r="J22" s="108" t="str">
        <f>IF($J$6="OFF",data!DN34,IF($J$6="26dB(A)",data!DN35,IF($J$6="30dB(A)",data!DN36,IF($J$6="MAX",data!DN37,IF($J$6="n.a.",data!DN35,"")))))</f>
        <v/>
      </c>
      <c r="K22" s="272" t="str">
        <f>IF($J$6="OFF",data!DO34,IF($J$6="26dB(A)",data!DO35,IF($J$6="30dB(A)",data!DO36,IF($J$6="MAX",data!DO37,IF($J$6="n.a.",data!DO35,"")))))</f>
        <v/>
      </c>
      <c r="L22" s="273" t="str">
        <f>IF($J$6="OFF",data!DP34,IF($J$6="26dB(A)",data!DP35,IF($J$6="30dB(A)",data!DP36,IF($J$6="MAX",data!DP37,IF($J$6="n.a.",data!DP35,"")))))</f>
        <v/>
      </c>
      <c r="M22" s="104" t="str">
        <f>IF($J$6="OFF",data!DQ34,IF($J$6="26dB(A)",data!DQ35,IF($J$6="30dB(A)",data!DQ36,IF($J$6="MAX",data!DQ37,IF($J$6="n.a.",data!DQ35,"")))))</f>
        <v/>
      </c>
    </row>
    <row r="23" spans="2:13" ht="15" customHeight="1" x14ac:dyDescent="0.25">
      <c r="B23" s="280">
        <v>105</v>
      </c>
      <c r="C23" s="281">
        <v>105</v>
      </c>
      <c r="D23" s="108" t="str">
        <f>IF($J$6="OFF",data!DH38,IF($J$6="26dB(A)",data!DH39,IF($J$6="30dB(A)",data!DH40,IF($J$6="MAX",data!DH41,IF($J$6="n.a.",data!DH39,"")))))</f>
        <v/>
      </c>
      <c r="E23" s="261" t="str">
        <f>IF($J$6="OFF",data!DI38,IF($J$6="26dB(A)",data!DI39,IF($J$6="30dB(A)",data!DI40,IF($J$6="MAX",data!DI41,IF($J$6="n.a.",data!DI39,"")))))</f>
        <v/>
      </c>
      <c r="F23" s="233" t="str">
        <f>IF($J$6="OFF",data!DJ38,IF($J$6="26dB(A)",data!DJ39,IF($J$6="30dB(A)",data!DJ40,IF($J$6="MAX",data!DJ41,IF($J$6="n.a.",data!DJ39,"")))))</f>
        <v/>
      </c>
      <c r="G23" s="108" t="str">
        <f>IF($J$6="OFF",data!DK38,IF($J$6="26dB(A)",data!DK39,IF($J$6="30dB(A)",data!DK40,IF($J$6="MAX",data!DK41,IF($J$6="n.a.",data!DK39,"")))))</f>
        <v/>
      </c>
      <c r="H23" s="261" t="str">
        <f>IF($J$6="OFF",data!DL38,IF($J$6="26dB(A)",data!DL39,IF($J$6="30dB(A)",data!DL40,IF($J$6="MAX",data!DL41,IF($J$6="n.a.",data!DL39,"")))))</f>
        <v/>
      </c>
      <c r="I23" s="233" t="str">
        <f>IF($J$6="OFF",data!DM38,IF($J$6="26dB(A)",data!DM39,IF($J$6="30dB(A)",data!DM40,IF($J$6="MAX",data!DM41,IF($J$6="n.a.",data!DM39,"")))))</f>
        <v/>
      </c>
      <c r="J23" s="108" t="str">
        <f>IF($J$6="OFF",data!DN38,IF($J$6="26dB(A)",data!DN39,IF($J$6="30dB(A)",data!DN40,IF($J$6="MAX",data!DN41,IF($J$6="n.a.",data!DN39,"")))))</f>
        <v/>
      </c>
      <c r="K23" s="272" t="str">
        <f>IF($J$6="OFF",data!DO38,IF($J$6="26dB(A)",data!DO39,IF($J$6="30dB(A)",data!DO40,IF($J$6="MAX",data!DO41,IF($J$6="n.a.",data!DO39,"")))))</f>
        <v/>
      </c>
      <c r="L23" s="273" t="str">
        <f>IF($J$6="OFF",data!DP38,IF($J$6="26dB(A)",data!DP39,IF($J$6="30dB(A)",data!DP40,IF($J$6="MAX",data!DP41,IF($J$6="n.a.",data!DP39,"")))))</f>
        <v/>
      </c>
      <c r="M23" s="104" t="str">
        <f>IF($J$6="OFF",data!DQ38,IF($J$6="26dB(A)",data!DQ39,IF($J$6="30dB(A)",data!DQ40,IF($J$6="MAX",data!DQ41,IF($J$6="n.a.",data!DQ39,"")))))</f>
        <v/>
      </c>
    </row>
    <row r="24" spans="2:13" ht="15" customHeight="1" x14ac:dyDescent="0.25">
      <c r="B24" s="280">
        <v>115</v>
      </c>
      <c r="C24" s="281">
        <v>115</v>
      </c>
      <c r="D24" s="108" t="str">
        <f>IF($J$6="OFF",data!DH42,IF($J$6="26dB(A)",data!DH43,IF($J$6="30dB(A)",data!DH44,IF($J$6="MAX",data!DH45,IF($J$6="n.a.",data!DH43,"")))))</f>
        <v/>
      </c>
      <c r="E24" s="261" t="str">
        <f>IF($J$6="OFF",data!DI42,IF($J$6="26dB(A)",data!DI43,IF($J$6="30dB(A)",data!DI44,IF($J$6="MAX",data!DI45,IF($J$6="n.a.",data!DI43,"")))))</f>
        <v/>
      </c>
      <c r="F24" s="233" t="str">
        <f>IF($J$6="OFF",data!DJ42,IF($J$6="26dB(A)",data!DJ43,IF($J$6="30dB(A)",data!DJ44,IF($J$6="MAX",data!DJ45,IF($J$6="n.a.",data!DJ43,"")))))</f>
        <v/>
      </c>
      <c r="G24" s="108" t="str">
        <f>IF($J$6="OFF",data!DK42,IF($J$6="26dB(A)",data!DK43,IF($J$6="30dB(A)",data!DK44,IF($J$6="MAX",data!DK45,IF($J$6="n.a.",data!DK43,"")))))</f>
        <v/>
      </c>
      <c r="H24" s="261" t="str">
        <f>IF($J$6="OFF",data!DL42,IF($J$6="26dB(A)",data!DL43,IF($J$6="30dB(A)",data!DL44,IF($J$6="MAX",data!DL45,IF($J$6="n.a.",data!DL43,"")))))</f>
        <v/>
      </c>
      <c r="I24" s="233" t="str">
        <f>IF($J$6="OFF",data!DM42,IF($J$6="26dB(A)",data!DM43,IF($J$6="30dB(A)",data!DM44,IF($J$6="MAX",data!DM45,IF($J$6="n.a.",data!DM43,"")))))</f>
        <v/>
      </c>
      <c r="J24" s="108" t="str">
        <f>IF($J$6="OFF",data!DN42,IF($J$6="26dB(A)",data!DN43,IF($J$6="30dB(A)",data!DN44,IF($J$6="MAX",data!DN45,IF($J$6="n.a.",data!DN43,"")))))</f>
        <v/>
      </c>
      <c r="K24" s="272" t="str">
        <f>IF($J$6="OFF",data!DO42,IF($J$6="26dB(A)",data!DO43,IF($J$6="30dB(A)",data!DO44,IF($J$6="MAX",data!DO45,IF($J$6="n.a.",data!DO43,"")))))</f>
        <v/>
      </c>
      <c r="L24" s="273" t="str">
        <f>IF($J$6="OFF",data!DP42,IF($J$6="26dB(A)",data!DP43,IF($J$6="30dB(A)",data!DP44,IF($J$6="MAX",data!DP45,IF($J$6="n.a.",data!DP43,"")))))</f>
        <v/>
      </c>
      <c r="M24" s="104" t="str">
        <f>IF($J$6="OFF",data!DQ42,IF($J$6="26dB(A)",data!DQ43,IF($J$6="30dB(A)",data!DQ44,IF($J$6="MAX",data!DQ45,IF($J$6="n.a.",data!DQ43,"")))))</f>
        <v/>
      </c>
    </row>
    <row r="25" spans="2:13" ht="15" customHeight="1" x14ac:dyDescent="0.25">
      <c r="B25" s="280">
        <v>135</v>
      </c>
      <c r="C25" s="281">
        <v>135</v>
      </c>
      <c r="D25" s="108" t="str">
        <f>IF($J$6="OFF",data!DH46,IF($J$6="26dB(A)",data!DH47,IF($J$6="30dB(A)",data!DH48,IF($J$6="MAX",data!DH49,IF($J$6="n.a.",data!DH47,"")))))</f>
        <v/>
      </c>
      <c r="E25" s="261" t="str">
        <f>IF($J$6="OFF",data!DI46,IF($J$6="26dB(A)",data!DI47,IF($J$6="30dB(A)",data!DI48,IF($J$6="MAX",data!DI49,IF($J$6="n.a.",data!DI47,"")))))</f>
        <v/>
      </c>
      <c r="F25" s="233" t="str">
        <f>IF($J$6="OFF",data!DJ46,IF($J$6="26dB(A)",data!DJ47,IF($J$6="30dB(A)",data!DJ48,IF($J$6="MAX",data!DJ49,IF($J$6="n.a.",data!DJ47,"")))))</f>
        <v/>
      </c>
      <c r="G25" s="108" t="str">
        <f>IF($J$6="OFF",data!DK46,IF($J$6="26dB(A)",data!DK47,IF($J$6="30dB(A)",data!DK48,IF($J$6="MAX",data!DK49,IF($J$6="n.a.",data!DK47,"")))))</f>
        <v/>
      </c>
      <c r="H25" s="261" t="str">
        <f>IF($J$6="OFF",data!DL46,IF($J$6="26dB(A)",data!DL47,IF($J$6="30dB(A)",data!DL48,IF($J$6="MAX",data!DL49,IF($J$6="n.a.",data!DL47,"")))))</f>
        <v/>
      </c>
      <c r="I25" s="233" t="str">
        <f>IF($J$6="OFF",data!DM46,IF($J$6="26dB(A)",data!DM47,IF($J$6="30dB(A)",data!DM48,IF($J$6="MAX",data!DM49,IF($J$6="n.a.",data!DM47,"")))))</f>
        <v/>
      </c>
      <c r="J25" s="108" t="str">
        <f>IF($J$6="OFF",data!DN46,IF($J$6="26dB(A)",data!DN47,IF($J$6="30dB(A)",data!DN48,IF($J$6="MAX",data!DN49,IF($J$6="n.a.",data!DN47,"")))))</f>
        <v/>
      </c>
      <c r="K25" s="272" t="str">
        <f>IF($J$6="OFF",data!DO46,IF($J$6="26dB(A)",data!DO47,IF($J$6="30dB(A)",data!DO48,IF($J$6="MAX",data!DO49,IF($J$6="n.a.",data!DO47,"")))))</f>
        <v/>
      </c>
      <c r="L25" s="273" t="str">
        <f>IF($J$6="OFF",data!DP46,IF($J$6="26dB(A)",data!DP47,IF($J$6="30dB(A)",data!DP48,IF($J$6="MAX",data!DP49,IF($J$6="n.a.",data!DP47,"")))))</f>
        <v/>
      </c>
      <c r="M25" s="104" t="str">
        <f>IF($J$6="OFF",data!DQ46,IF($J$6="26dB(A)",data!DQ47,IF($J$6="30dB(A)",data!DQ48,IF($J$6="MAX",data!DQ49,IF($J$6="n.a.",data!DQ47,"")))))</f>
        <v/>
      </c>
    </row>
    <row r="26" spans="2:13" ht="15" customHeight="1" x14ac:dyDescent="0.25">
      <c r="B26" s="280">
        <v>155</v>
      </c>
      <c r="C26" s="281">
        <v>155</v>
      </c>
      <c r="D26" s="108" t="str">
        <f>IF($J$6="OFF",data!DH50,IF($J$6="26dB(A)",data!DH51,IF($J$6="30dB(A)",data!DH52,IF($J$6="MAX",data!DH53,IF($J$6="n.a.",data!DH51,"")))))</f>
        <v/>
      </c>
      <c r="E26" s="261" t="str">
        <f>IF($J$6="OFF",data!DI50,IF($J$6="26dB(A)",data!DI51,IF($J$6="30dB(A)",data!DI52,IF($J$6="MAX",data!DI53,IF($J$6="n.a.",data!DI51,"")))))</f>
        <v/>
      </c>
      <c r="F26" s="233" t="str">
        <f>IF($J$6="OFF",data!DJ50,IF($J$6="26dB(A)",data!DJ51,IF($J$6="30dB(A)",data!DJ52,IF($J$6="MAX",data!DJ53,IF($J$6="n.a.",data!DJ51,"")))))</f>
        <v/>
      </c>
      <c r="G26" s="108" t="str">
        <f>IF($J$6="OFF",data!DK50,IF($J$6="26dB(A)",data!DK51,IF($J$6="30dB(A)",data!DK52,IF($J$6="MAX",data!DK53,IF($J$6="n.a.",data!DK51,"")))))</f>
        <v/>
      </c>
      <c r="H26" s="261" t="str">
        <f>IF($J$6="OFF",data!DL50,IF($J$6="26dB(A)",data!DL51,IF($J$6="30dB(A)",data!DL52,IF($J$6="MAX",data!DL53,IF($J$6="n.a.",data!DL51,"")))))</f>
        <v/>
      </c>
      <c r="I26" s="233" t="str">
        <f>IF($J$6="OFF",data!DM50,IF($J$6="26dB(A)",data!DM51,IF($J$6="30dB(A)",data!DM52,IF($J$6="MAX",data!DM53,IF($J$6="n.a.",data!DM51,"")))))</f>
        <v/>
      </c>
      <c r="J26" s="108" t="str">
        <f>IF($J$6="OFF",data!DN50,IF($J$6="26dB(A)",data!DN51,IF($J$6="30dB(A)",data!DN52,IF($J$6="MAX",data!DN53,IF($J$6="n.a.",data!DN51,"")))))</f>
        <v/>
      </c>
      <c r="K26" s="272" t="str">
        <f>IF($J$6="OFF",data!DO50,IF($J$6="26dB(A)",data!DO51,IF($J$6="30dB(A)",data!DO52,IF($J$6="MAX",data!DO53,IF($J$6="n.a.",data!DO51,"")))))</f>
        <v/>
      </c>
      <c r="L26" s="273" t="str">
        <f>IF($J$6="OFF",data!DP50,IF($J$6="26dB(A)",data!DP51,IF($J$6="30dB(A)",data!DP52,IF($J$6="MAX",data!DP53,IF($J$6="n.a.",data!DP51,"")))))</f>
        <v/>
      </c>
      <c r="M26" s="104" t="str">
        <f>IF($J$6="OFF",data!DQ50,IF($J$6="26dB(A)",data!DQ51,IF($J$6="30dB(A)",data!DQ52,IF($J$6="MAX",data!DQ53,IF($J$6="n.a.",data!DQ51,"")))))</f>
        <v/>
      </c>
    </row>
    <row r="27" spans="2:13" ht="15" customHeight="1" x14ac:dyDescent="0.25">
      <c r="B27" s="280">
        <v>175</v>
      </c>
      <c r="C27" s="281">
        <v>175</v>
      </c>
      <c r="D27" s="108" t="str">
        <f>IF($J$6="OFF",data!DH54,IF($J$6="26dB(A)",data!DH55,IF($J$6="30dB(A)",data!DH56,IF($J$6="MAX",data!DH57,IF($J$6="n.a.",data!DH55,"")))))</f>
        <v/>
      </c>
      <c r="E27" s="261" t="str">
        <f>IF($J$6="OFF",data!DI54,IF($J$6="26dB(A)",data!DI55,IF($J$6="30dB(A)",data!DI56,IF($J$6="MAX",data!DI57,IF($J$6="n.a.",data!DI55,"")))))</f>
        <v/>
      </c>
      <c r="F27" s="233" t="str">
        <f>IF($J$6="OFF",data!DJ54,IF($J$6="26dB(A)",data!DJ55,IF($J$6="30dB(A)",data!DJ56,IF($J$6="MAX",data!DJ57,IF($J$6="n.a.",data!DJ55,"")))))</f>
        <v/>
      </c>
      <c r="G27" s="108" t="str">
        <f>IF($J$6="OFF",data!DK54,IF($J$6="26dB(A)",data!DK55,IF($J$6="30dB(A)",data!DK56,IF($J$6="MAX",data!DK57,IF($J$6="n.a.",data!DK55,"")))))</f>
        <v/>
      </c>
      <c r="H27" s="261" t="str">
        <f>IF($J$6="OFF",data!DL54,IF($J$6="26dB(A)",data!DL55,IF($J$6="30dB(A)",data!DL56,IF($J$6="MAX",data!DL57,IF($J$6="n.a.",data!DL55,"")))))</f>
        <v/>
      </c>
      <c r="I27" s="233" t="str">
        <f>IF($J$6="OFF",data!DM54,IF($J$6="26dB(A)",data!DM55,IF($J$6="30dB(A)",data!DM56,IF($J$6="MAX",data!DM57,IF($J$6="n.a.",data!DM55,"")))))</f>
        <v/>
      </c>
      <c r="J27" s="108" t="str">
        <f>IF($J$6="OFF",data!DN54,IF($J$6="26dB(A)",data!DN55,IF($J$6="30dB(A)",data!DN56,IF($J$6="MAX",data!DN57,IF($J$6="n.a.",data!DN55,"")))))</f>
        <v/>
      </c>
      <c r="K27" s="272" t="str">
        <f>IF($J$6="OFF",data!DO54,IF($J$6="26dB(A)",data!DO55,IF($J$6="30dB(A)",data!DO56,IF($J$6="MAX",data!DO57,IF($J$6="n.a.",data!DO55,"")))))</f>
        <v/>
      </c>
      <c r="L27" s="273" t="str">
        <f>IF($J$6="OFF",data!DP54,IF($J$6="26dB(A)",data!DP55,IF($J$6="30dB(A)",data!DP56,IF($J$6="MAX",data!DP57,IF($J$6="n.a.",data!DP55,"")))))</f>
        <v/>
      </c>
      <c r="M27" s="104" t="str">
        <f>IF($J$6="OFF",data!DQ54,IF($J$6="26dB(A)",data!DQ55,IF($J$6="30dB(A)",data!DQ56,IF($J$6="MAX",data!DQ57,IF($J$6="n.a.",data!DQ55,"")))))</f>
        <v/>
      </c>
    </row>
    <row r="28" spans="2:13" ht="15" customHeight="1" x14ac:dyDescent="0.25">
      <c r="B28" s="280">
        <v>195</v>
      </c>
      <c r="C28" s="281">
        <v>195</v>
      </c>
      <c r="D28" s="108" t="str">
        <f>IF($J$6="OFF",data!DH58,IF($J$6="26dB(A)",data!DH59,IF($J$6="30dB(A)",data!DH60,IF($J$6="MAX",data!DH61,IF($J$6="n.a.",data!DH59,"")))))</f>
        <v/>
      </c>
      <c r="E28" s="261" t="str">
        <f>IF($J$6="OFF",data!DI58,IF($J$6="26dB(A)",data!DI59,IF($J$6="30dB(A)",data!DI60,IF($J$6="MAX",data!DI61,IF($J$6="n.a.",data!DI59,"")))))</f>
        <v/>
      </c>
      <c r="F28" s="233" t="str">
        <f>IF($J$6="OFF",data!DJ58,IF($J$6="26dB(A)",data!DJ59,IF($J$6="30dB(A)",data!DJ60,IF($J$6="MAX",data!DJ61,IF($J$6="n.a.",data!DJ59,"")))))</f>
        <v/>
      </c>
      <c r="G28" s="108" t="str">
        <f>IF($J$6="OFF",data!DK58,IF($J$6="26dB(A)",data!DK59,IF($J$6="30dB(A)",data!DK60,IF($J$6="MAX",data!DK61,IF($J$6="n.a.",data!DK59,"")))))</f>
        <v/>
      </c>
      <c r="H28" s="261" t="str">
        <f>IF($J$6="OFF",data!DL58,IF($J$6="26dB(A)",data!DL59,IF($J$6="30dB(A)",data!DL60,IF($J$6="MAX",data!DL61,IF($J$6="n.a.",data!DL59,"")))))</f>
        <v/>
      </c>
      <c r="I28" s="233" t="str">
        <f>IF($J$6="OFF",data!DM58,IF($J$6="26dB(A)",data!DM59,IF($J$6="30dB(A)",data!DM60,IF($J$6="MAX",data!DM61,IF($J$6="n.a.",data!DM59,"")))))</f>
        <v/>
      </c>
      <c r="J28" s="108" t="str">
        <f>IF($J$6="OFF",data!DN58,IF($J$6="26dB(A)",data!DN59,IF($J$6="30dB(A)",data!DN60,IF($J$6="MAX",data!DN61,IF($J$6="n.a.",data!DN59,"")))))</f>
        <v/>
      </c>
      <c r="K28" s="272" t="str">
        <f>IF($J$6="OFF",data!DO58,IF($J$6="26dB(A)",data!DO59,IF($J$6="30dB(A)",data!DO60,IF($J$6="MAX",data!DO61,IF($J$6="n.a.",data!DO59,"")))))</f>
        <v/>
      </c>
      <c r="L28" s="273" t="str">
        <f>IF($J$6="OFF",data!DP58,IF($J$6="26dB(A)",data!DP59,IF($J$6="30dB(A)",data!DP60,IF($J$6="MAX",data!DP61,IF($J$6="n.a.",data!DP59,"")))))</f>
        <v/>
      </c>
      <c r="M28" s="104" t="str">
        <f>IF($J$6="OFF",data!DQ58,IF($J$6="26dB(A)",data!DQ59,IF($J$6="30dB(A)",data!DQ60,IF($J$6="MAX",data!DQ61,IF($J$6="n.a.",data!DQ59,"")))))</f>
        <v/>
      </c>
    </row>
    <row r="29" spans="2:13" ht="15" customHeight="1" x14ac:dyDescent="0.25">
      <c r="B29" s="280">
        <v>215</v>
      </c>
      <c r="C29" s="281">
        <v>215</v>
      </c>
      <c r="D29" s="108" t="str">
        <f>IF($J$6="OFF",data!DH62,IF($J$6="26dB(A)",data!DH63,IF($J$6="30dB(A)",data!DH64,IF($J$6="MAX",data!DH65,IF($J$6="n.a.",data!DH63,"")))))</f>
        <v/>
      </c>
      <c r="E29" s="261" t="str">
        <f>IF($J$6="OFF",data!DI62,IF($J$6="26dB(A)",data!DI63,IF($J$6="30dB(A)",data!DI64,IF($J$6="MAX",data!DI65,IF($J$6="n.a.",data!DI63,"")))))</f>
        <v/>
      </c>
      <c r="F29" s="233" t="str">
        <f>IF($J$6="OFF",data!DJ62,IF($J$6="26dB(A)",data!DJ63,IF($J$6="30dB(A)",data!DJ64,IF($J$6="MAX",data!DJ65,IF($J$6="n.a.",data!DJ63,"")))))</f>
        <v/>
      </c>
      <c r="G29" s="108" t="str">
        <f>IF($J$6="OFF",data!DK62,IF($J$6="26dB(A)",data!DK63,IF($J$6="30dB(A)",data!DK64,IF($J$6="MAX",data!DK65,IF($J$6="n.a.",data!DK63,"")))))</f>
        <v/>
      </c>
      <c r="H29" s="261" t="str">
        <f>IF($J$6="OFF",data!DL62,IF($J$6="26dB(A)",data!DL63,IF($J$6="30dB(A)",data!DL64,IF($J$6="MAX",data!DL65,IF($J$6="n.a.",data!DL63,"")))))</f>
        <v/>
      </c>
      <c r="I29" s="233" t="str">
        <f>IF($J$6="OFF",data!DM62,IF($J$6="26dB(A)",data!DM63,IF($J$6="30dB(A)",data!DM64,IF($J$6="MAX",data!DM65,IF($J$6="n.a.",data!DM63,"")))))</f>
        <v/>
      </c>
      <c r="J29" s="108" t="str">
        <f>IF($J$6="OFF",data!DN62,IF($J$6="26dB(A)",data!DN63,IF($J$6="30dB(A)",data!DN64,IF($J$6="MAX",data!DN65,IF($J$6="n.a.",data!DN63,"")))))</f>
        <v/>
      </c>
      <c r="K29" s="272" t="str">
        <f>IF($J$6="OFF",data!DO62,IF($J$6="26dB(A)",data!DO63,IF($J$6="30dB(A)",data!DO64,IF($J$6="MAX",data!DO65,IF($J$6="n.a.",data!DO63,"")))))</f>
        <v/>
      </c>
      <c r="L29" s="273" t="str">
        <f>IF($J$6="OFF",data!DP62,IF($J$6="26dB(A)",data!DP63,IF($J$6="30dB(A)",data!DP64,IF($J$6="MAX",data!DP65,IF($J$6="n.a.",data!DP63,"")))))</f>
        <v/>
      </c>
      <c r="M29" s="104" t="str">
        <f>IF($J$6="OFF",data!DQ62,IF($J$6="26dB(A)",data!DQ63,IF($J$6="30dB(A)",data!DQ64,IF($J$6="MAX",data!DQ65,IF($J$6="n.a.",data!DQ63,"")))))</f>
        <v/>
      </c>
    </row>
    <row r="30" spans="2:13" ht="15" customHeight="1" x14ac:dyDescent="0.25">
      <c r="B30" s="310">
        <v>235</v>
      </c>
      <c r="C30" s="311">
        <v>235</v>
      </c>
      <c r="D30" s="108" t="str">
        <f>IF($J$6="OFF",data!DH66,IF($J$6="26dB(A)",data!DH67,IF($J$6="30dB(A)",data!DH68,IF($J$6="MAX",data!DH69,IF($J$6="n.a.",data!DH67,"")))))</f>
        <v/>
      </c>
      <c r="E30" s="261" t="str">
        <f>IF($J$6="OFF",data!DI66,IF($J$6="26dB(A)",data!DI67,IF($J$6="30dB(A)",data!DI68,IF($J$6="MAX",data!DI69,IF($J$6="n.a.",data!DI67,"")))))</f>
        <v/>
      </c>
      <c r="F30" s="233" t="str">
        <f>IF($J$6="OFF",data!DJ66,IF($J$6="26dB(A)",data!DJ67,IF($J$6="30dB(A)",data!DJ68,IF($J$6="MAX",data!DJ69,IF($J$6="n.a.",data!DJ67,"")))))</f>
        <v/>
      </c>
      <c r="G30" s="108" t="str">
        <f>IF($J$6="OFF",data!DK66,IF($J$6="26dB(A)",data!DK67,IF($J$6="30dB(A)",data!DK68,IF($J$6="MAX",data!DK69,IF($J$6="n.a.",data!DK67,"")))))</f>
        <v/>
      </c>
      <c r="H30" s="261" t="str">
        <f>IF($J$6="OFF",data!DL66,IF($J$6="26dB(A)",data!DL67,IF($J$6="30dB(A)",data!DL68,IF($J$6="MAX",data!DL69,IF($J$6="n.a.",data!DL67,"")))))</f>
        <v/>
      </c>
      <c r="I30" s="233" t="str">
        <f>IF($J$6="OFF",data!DM66,IF($J$6="26dB(A)",data!DM67,IF($J$6="30dB(A)",data!DM68,IF($J$6="MAX",data!DM69,IF($J$6="n.a.",data!DM67,"")))))</f>
        <v/>
      </c>
      <c r="J30" s="108" t="str">
        <f>IF($J$6="OFF",data!DN66,IF($J$6="26dB(A)",data!DN67,IF($J$6="30dB(A)",data!DN68,IF($J$6="MAX",data!DN69,IF($J$6="n.a.",data!DN67,"")))))</f>
        <v/>
      </c>
      <c r="K30" s="272" t="str">
        <f>IF($J$6="OFF",data!DO66,IF($J$6="26dB(A)",data!DO67,IF($J$6="30dB(A)",data!DO68,IF($J$6="MAX",data!DO69,IF($J$6="n.a.",data!DO67,"")))))</f>
        <v/>
      </c>
      <c r="L30" s="273" t="str">
        <f>IF($J$6="OFF",data!DP66,IF($J$6="26dB(A)",data!DP67,IF($J$6="30dB(A)",data!DP68,IF($J$6="MAX",data!DP69,IF($J$6="n.a.",data!DP67,"")))))</f>
        <v/>
      </c>
      <c r="M30" s="104" t="str">
        <f>IF($J$6="OFF",data!DQ66,IF($J$6="26dB(A)",data!DQ67,IF($J$6="30dB(A)",data!DQ68,IF($J$6="MAX",data!DQ69,IF($J$6="n.a.",data!DQ67,"")))))</f>
        <v/>
      </c>
    </row>
    <row r="31" spans="2:13" ht="0.2" customHeight="1" x14ac:dyDescent="0.25">
      <c r="B31" s="312" t="b">
        <f>IF($J$6="OFF",data!DF70,IF($J$6="26dB(A)",data!DF71,IF($J$6="30dB(A)",data!DF72,IF($J$6="MAX",data!DF73))))</f>
        <v>0</v>
      </c>
      <c r="C31" s="313"/>
      <c r="D31" s="108" t="str">
        <f>IF($J$6="OFF",data!DH70,IF($J$6="26dB(A)",data!DH71,IF($J$6="30dB(A)",data!DH72,IF($J$6="MAX",data!DH73,IF($J$6="n.a.",data!DH71,"")))))</f>
        <v/>
      </c>
      <c r="E31" s="261" t="str">
        <f>IF($J$6="OFF",data!DI70,IF($J$6="26dB(A)",data!DI71,IF($J$6="30dB(A)",data!DI72,IF($J$6="MAX",data!DI73,IF($J$6="n.a.",data!DI71,"")))))</f>
        <v/>
      </c>
      <c r="F31" s="272" t="str">
        <f>IF($J$6="OFF",data!DJ70,IF($J$6="26dB(A)",data!DJ71,IF($J$6="30dB(A)",data!DJ72,IF($J$6="MAX",data!DJ73,IF($J$6="n.a.",data!DJ71,"")))))</f>
        <v/>
      </c>
      <c r="G31" s="108" t="str">
        <f>IF($J$6="OFF",data!DK70,IF($J$6="26dB(A)",data!DK71,IF($J$6="30dB(A)",data!DK72,IF($J$6="MAX",data!DK73,IF($J$6="n.a.",data!DK71,"")))))</f>
        <v/>
      </c>
      <c r="H31" s="261" t="str">
        <f>IF($J$6="OFF",data!DL70,IF($J$6="26dB(A)",data!DL71,IF($J$6="30dB(A)",data!DL72,IF($J$6="MAX",data!DL73,IF($J$6="n.a.",data!DL71,"")))))</f>
        <v/>
      </c>
      <c r="I31" s="272" t="str">
        <f>IF($J$6="OFF",data!DM70,IF($J$6="26dB(A)",data!DM71,IF($J$6="30dB(A)",data!DM72,IF($J$6="MAX",data!DM73,IF($J$6="n.a.",data!DM71,"")))))</f>
        <v/>
      </c>
      <c r="J31" s="108" t="str">
        <f>IF($J$6="OFF",data!DN70,IF($J$6="26dB(A)",data!DN71,IF($J$6="30dB(A)",data!DN72,IF($J$6="MAX",data!DN73,IF($J$6="n.a.",data!DN71,"")))))</f>
        <v/>
      </c>
      <c r="K31" s="272" t="str">
        <f>IF($J$6="OFF",data!DO70,IF($J$6="26dB(A)",data!DO71,IF($J$6="30dB(A)",data!DO72,IF($J$6="MAX",data!DO73,IF($J$6="n.a.",data!DO71,"")))))</f>
        <v/>
      </c>
      <c r="L31" s="108" t="str">
        <f>IF($J$6="OFF",data!DP70,IF($J$6="26dB(A)",data!DP71,IF($J$6="30dB(A)",data!DP72,IF($J$6="MAX",data!DP73,IF($J$6="n.a.",data!DP71,"")))))</f>
        <v/>
      </c>
      <c r="M31" s="272" t="str">
        <f>IF($J$6="OFF",data!DQ70,IF($J$6="26dB(A)",data!DQ71,IF($J$6="30dB(A)",data!DQ72,IF($J$6="MAX",data!DQ73,IF($J$6="n.a.",data!DQ71,"")))))</f>
        <v/>
      </c>
    </row>
    <row r="32" spans="2:13" ht="0.2" customHeight="1" x14ac:dyDescent="0.25">
      <c r="B32" s="314" t="b">
        <f>IF($J$6="OFF",data!DF74,IF($J$6="26dB(A)",data!DF75,IF($J$6="30dB(A)",data!DF76,IF($J$6="MAX",data!DF77))))</f>
        <v>0</v>
      </c>
      <c r="C32" s="315"/>
      <c r="D32" s="99" t="b">
        <f>IF($J$6="OFF",data!DH74,IF($J$6="26dB(A)",data!DH75,IF($J$6="30dB(A)",data!DH76,IF($J$6="MAX",data!DH77))))</f>
        <v>0</v>
      </c>
      <c r="E32" s="99" t="b">
        <f>IF($J$6="OFF",data!DI74,IF($J$6="26dB(A)",data!DI75,IF($J$6="30dB(A)",data!DI76,IF($J$6="MAX",data!DI77))))</f>
        <v>0</v>
      </c>
      <c r="F32" s="99" t="b">
        <f>IF($J$6="OFF",data!DJ74,IF($J$6="26dB(A)",data!DJ75,IF($J$6="30dB(A)",data!DJ76,IF($J$6="MAX",data!DJ77))))</f>
        <v>0</v>
      </c>
      <c r="G32" s="99" t="b">
        <f>IF($J$6="OFF",data!DK74,IF($J$6="26dB(A)",data!DK75,IF($J$6="30dB(A)",data!DK76,IF($J$6="MAX",data!DK77))))</f>
        <v>0</v>
      </c>
      <c r="H32" s="99" t="b">
        <f>IF($J$6="OFF",data!DL74,IF($J$6="26dB(A)",data!DL75,IF($J$6="30dB(A)",data!DL76,IF($J$6="MAX",data!DL77))))</f>
        <v>0</v>
      </c>
      <c r="I32" s="99" t="b">
        <f>IF($J$6="OFF",data!DM74,IF($J$6="26dB(A)",data!DM75,IF($J$6="30dB(A)",data!DM76,IF($J$6="MAX",data!DM77))))</f>
        <v>0</v>
      </c>
      <c r="J32" s="99" t="b">
        <f>IF($J$6="OFF",data!DN74,IF($J$6="26dB(A)",data!DN75,IF($J$6="30dB(A)",data!DN76,IF($J$6="MAX",data!DN77))))</f>
        <v>0</v>
      </c>
      <c r="K32" s="99" t="b">
        <f>IF($J$6="OFF",data!DO74,IF($J$6="26dB(A)",data!DO75,IF($J$6="30dB(A)",data!DO76,IF($J$6="MAX",data!DO77))))</f>
        <v>0</v>
      </c>
      <c r="L32" s="99" t="b">
        <f>IF($J$6="OFF",data!DP74,IF($J$6="26dB(A)",data!DP75,IF($J$6="30dB(A)",data!DP76,IF($J$6="MAX",data!DP77))))</f>
        <v>0</v>
      </c>
      <c r="M32" s="99" t="b">
        <f>IF($J$6="OFF",data!DQ74,IF($J$6="26dB(A)",data!DQ75,IF($J$6="30dB(A)",data!DQ76,IF($J$6="MAX",data!DQ77))))</f>
        <v>0</v>
      </c>
    </row>
    <row r="33" spans="2:13" ht="0.2" customHeight="1" x14ac:dyDescent="0.25">
      <c r="B33" s="314" t="b">
        <f>IF($J$6="OFF",data!DF78,IF($J$6="26dB(A)",data!DF79,IF($J$6="30dB(A)",data!DF80,IF($J$6="MAX",data!DF81))))</f>
        <v>0</v>
      </c>
      <c r="C33" s="315"/>
      <c r="D33" s="99" t="b">
        <f>IF($J$6="OFF",data!DH78,IF($J$6="26dB(A)",data!DH79,IF($J$6="30dB(A)",data!DH80,IF($J$6="MAX",data!DH81))))</f>
        <v>0</v>
      </c>
      <c r="E33" s="99" t="b">
        <f>IF($J$6="OFF",data!DI78,IF($J$6="26dB(A)",data!DI79,IF($J$6="30dB(A)",data!DI80,IF($J$6="MAX",data!DI81))))</f>
        <v>0</v>
      </c>
      <c r="F33" s="99" t="b">
        <f>IF($J$6="OFF",data!DJ78,IF($J$6="26dB(A)",data!DJ79,IF($J$6="30dB(A)",data!DJ80,IF($J$6="MAX",data!DJ81))))</f>
        <v>0</v>
      </c>
      <c r="G33" s="99" t="b">
        <f>IF($J$6="OFF",data!DK78,IF($J$6="26dB(A)",data!DK79,IF($J$6="30dB(A)",data!DK80,IF($J$6="MAX",data!DK81))))</f>
        <v>0</v>
      </c>
      <c r="H33" s="99" t="b">
        <f>IF($J$6="OFF",data!DL78,IF($J$6="26dB(A)",data!DL79,IF($J$6="30dB(A)",data!DL80,IF($J$6="MAX",data!DL81))))</f>
        <v>0</v>
      </c>
      <c r="I33" s="99" t="b">
        <f>IF($J$6="OFF",data!DM78,IF($J$6="26dB(A)",data!DM79,IF($J$6="30dB(A)",data!DM80,IF($J$6="MAX",data!DM81))))</f>
        <v>0</v>
      </c>
      <c r="J33" s="99" t="b">
        <f>IF($J$6="OFF",data!DN78,IF($J$6="26dB(A)",data!DN79,IF($J$6="30dB(A)",data!DN80,IF($J$6="MAX",data!DN81))))</f>
        <v>0</v>
      </c>
      <c r="K33" s="99" t="b">
        <f>IF($J$6="OFF",data!DO78,IF($J$6="26dB(A)",data!DO79,IF($J$6="30dB(A)",data!DO80,IF($J$6="MAX",data!DO81))))</f>
        <v>0</v>
      </c>
      <c r="L33" s="99" t="b">
        <f>IF($J$6="OFF",data!DP78,IF($J$6="26dB(A)",data!DP79,IF($J$6="30dB(A)",data!DP80,IF($J$6="MAX",data!DP81))))</f>
        <v>0</v>
      </c>
      <c r="M33" s="99" t="b">
        <f>IF($J$6="OFF",data!DQ78,IF($J$6="26dB(A)",data!DQ79,IF($J$6="30dB(A)",data!DQ80,IF($J$6="MAX",data!DQ81))))</f>
        <v>0</v>
      </c>
    </row>
    <row r="34" spans="2:13" ht="0.2" customHeight="1" x14ac:dyDescent="0.25">
      <c r="B34" s="306" t="b">
        <f>IF($J$6="OFF",data!DF82,IF($J$6="26dB(A)",data!DF83,IF($J$6="30dB(A)",data!DF84,IF($J$6="MAX",data!DF85))))</f>
        <v>0</v>
      </c>
      <c r="C34" s="307"/>
      <c r="D34" s="264" t="b">
        <f>IF($J$6="OFF",data!DH82,IF($J$6="26dB(A)",data!DH83,IF($J$6="30dB(A)",data!DH84,IF($J$6="MAX",data!DH85))))</f>
        <v>0</v>
      </c>
      <c r="E34" s="265" t="b">
        <f>IF($J$6="OFF",data!DI82,IF($J$6="26dB(A)",data!DI83,IF($J$6="30dB(A)",data!DI84,IF($J$6="MAX",data!DI85))))</f>
        <v>0</v>
      </c>
      <c r="F34" s="266" t="b">
        <f>IF($J$6="OFF",data!DJ82,IF($J$6="26dB(A)",data!DJ83,IF($J$6="30dB(A)",data!DJ84,IF($J$6="MAX",data!DJ85))))</f>
        <v>0</v>
      </c>
      <c r="G34" s="267" t="b">
        <f>IF($J$6="OFF",data!DK82,IF($J$6="26dB(A)",data!DK83,IF($J$6="30dB(A)",data!DK84,IF($J$6="MAX",data!DK85))))</f>
        <v>0</v>
      </c>
      <c r="H34" s="265" t="b">
        <f>IF($J$6="OFF",data!DL82,IF($J$6="26dB(A)",data!DL83,IF($J$6="30dB(A)",data!DL84,IF($J$6="MAX",data!DL85))))</f>
        <v>0</v>
      </c>
      <c r="I34" s="266" t="b">
        <f>IF($J$6="OFF",data!DM82,IF($J$6="26dB(A)",data!DM83,IF($J$6="30dB(A)",data!DM84,IF($J$6="MAX",data!DM85))))</f>
        <v>0</v>
      </c>
      <c r="J34" s="268" t="b">
        <f>IF($J$6="OFF",data!DN82,IF($J$6="26dB(A)",data!DN83,IF($J$6="30dB(A)",data!DN84,IF($J$6="MAX",data!DN85))))</f>
        <v>0</v>
      </c>
      <c r="K34" s="269" t="b">
        <f>IF($J$6="OFF",data!DO82,IF($J$6="26dB(A)",data!DO83,IF($J$6="30dB(A)",data!DO84,IF($J$6="MAX",data!DO85))))</f>
        <v>0</v>
      </c>
      <c r="L34" s="270" t="b">
        <f>IF($J$6="OFF",data!DP82,IF($J$6="26dB(A)",data!DP83,IF($J$6="30dB(A)",data!DP84,IF($J$6="MAX",data!DP85))))</f>
        <v>0</v>
      </c>
      <c r="M34" s="269" t="b">
        <f>IF($J$6="OFF",data!DQ82,IF($J$6="26dB(A)",data!DQ83,IF($J$6="30dB(A)",data!DQ84,IF($J$6="MAX",data!DQ85))))</f>
        <v>0</v>
      </c>
    </row>
    <row r="35" spans="2:13" ht="12" customHeight="1" x14ac:dyDescent="0.25"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60" t="s">
        <v>404</v>
      </c>
    </row>
    <row r="36" spans="2:13" ht="12" customHeight="1" x14ac:dyDescent="0.25">
      <c r="B36" s="156" t="s">
        <v>24</v>
      </c>
      <c r="C36" s="103" t="str">
        <f>IF(data!$CC$17=1,NL!E6,IF(data!$CC$17=2,EN!E6,IF(data!$CC$17=3,FR!E6,IF(data!$CC$17=4,DE!E6,IF(data!$CC$17=5,NR!E6,IF(data!$CC$17=6,SP!E6,IF(data!$CC$17=7,SW!E6,IF(data!$CC$17=8,TS!E6,IF(data!$CC$17=9,ExtraTaal1!E6,IF(data!$CC$17=10,ExtraTaal2!E6,IF(data!$CC$17=11,ExtraTaal3!E6,)))))))))))</f>
        <v>If the fans are switched off, the output is an indicative value.</v>
      </c>
    </row>
    <row r="37" spans="2:13" ht="12" customHeight="1" x14ac:dyDescent="0.25">
      <c r="B37" s="156" t="s">
        <v>25</v>
      </c>
      <c r="C37" s="103" t="str">
        <f>IF(data!$CC$17=1,NL!B20,IF(data!$CC$17=2,EN!B20,IF(data!$CC$17=3,FR!B20,IF(data!$CC$17=4,DE!B20,IF(data!$CC$17=5,NR!B20,IF(data!$CC$17=6,SP!B20,IF(data!$CC$17=7,SW!B20,IF(data!$CC$17=8,TS!B20,IF(data!$CC$17=9,ExtraTaal1!B20,IF(data!$CC$17=10,ExtraTaal2!B20,IF(data!$CC$17=11,ExtraTaal3!B20,)))))))))))</f>
        <v>Cooling power is calcullated according EN16430 with fans blowing up for all heights.</v>
      </c>
    </row>
    <row r="38" spans="2:13" ht="0.2" customHeight="1" x14ac:dyDescent="0.25">
      <c r="B38" s="156" t="s">
        <v>61</v>
      </c>
      <c r="C38" s="103" t="str">
        <f>IF($J$4=data!$CC$3,NL!B21,IF($J$4=data!$CC$4,EN!B21,IF($J$4=data!$CC$5,FR!B21,IF($J$4=data!$CC$6,DE!B21,IF($J$4=data!$CC$7,NR!B21,IF($J$4=data!$CC$8,SP!B21,IF($J$4=data!$CC$9,SW!B21,)))))))</f>
        <v>When the water volume is given in gallons, the units are specifically imperial gallons.</v>
      </c>
    </row>
    <row r="39" spans="2:13" ht="12" customHeight="1" x14ac:dyDescent="0.25">
      <c r="B39" s="156" t="s">
        <v>201</v>
      </c>
      <c r="C39" s="246" t="str">
        <f>IF(data!$CC$17=1,NL!B22,IF(data!$CC$17=2,EN!B22,IF(data!$CC$17=3,FR!B22,IF(data!$CC$17=4,DE!B22,IF(data!$CC$17=5,NR!B22,IF(data!$CC$17=6,SP!B22,IF(data!$CC$17=7,SW!B22,IF(data!$CC$17=8,TS!B22,IF(data!$CC$17=9,ExtraTaal1!B22,IF(data!$CC$17=10,ExtraTaal2!B22,IF(data!$CC$17=11,ExtraTaal3!B22,)))))))))))</f>
        <v>Soundpower according to ISO 3741:2010, sound pressure level with assumed room damping of 8 dB(A).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</row>
  </sheetData>
  <sheetProtection algorithmName="SHA-512" hashValue="uAhK3p8su7oWRQjp3+onZ2Z4MDAfe4PbTMbxM6m9VPL2odvzbyHhHsfvKx5SS7oZh0YZwiDfkzsta9Omx+iO/Q==" saltValue="fvdDhWa6Z0XTTtnC5fT/ww==" spinCount="100000" sheet="1" objects="1" scenarios="1" selectLockedCells="1"/>
  <mergeCells count="40">
    <mergeCell ref="B34:C34"/>
    <mergeCell ref="H7:J8"/>
    <mergeCell ref="B28:C28"/>
    <mergeCell ref="B29:C29"/>
    <mergeCell ref="B30:C30"/>
    <mergeCell ref="B31:C31"/>
    <mergeCell ref="B33:C33"/>
    <mergeCell ref="B32:C32"/>
    <mergeCell ref="B23:C23"/>
    <mergeCell ref="B24:C24"/>
    <mergeCell ref="B25:C25"/>
    <mergeCell ref="B26:C26"/>
    <mergeCell ref="B27:C27"/>
    <mergeCell ref="B16:C16"/>
    <mergeCell ref="B20:C20"/>
    <mergeCell ref="B19:C19"/>
    <mergeCell ref="B21:C21"/>
    <mergeCell ref="B22:C22"/>
    <mergeCell ref="B18:C18"/>
    <mergeCell ref="B2:K2"/>
    <mergeCell ref="B17:M17"/>
    <mergeCell ref="F4:I4"/>
    <mergeCell ref="J4:K4"/>
    <mergeCell ref="M7:M8"/>
    <mergeCell ref="L7:L8"/>
    <mergeCell ref="K7:K8"/>
    <mergeCell ref="L4:M4"/>
    <mergeCell ref="F5:I5"/>
    <mergeCell ref="J5:K5"/>
    <mergeCell ref="B5:C5"/>
    <mergeCell ref="L10:M10"/>
    <mergeCell ref="L11:M14"/>
    <mergeCell ref="B12:D12"/>
    <mergeCell ref="F6:I6"/>
    <mergeCell ref="G13:I13"/>
    <mergeCell ref="G12:I12"/>
    <mergeCell ref="B10:D10"/>
    <mergeCell ref="G10:I10"/>
    <mergeCell ref="B11:D11"/>
    <mergeCell ref="G11:I11"/>
  </mergeCells>
  <conditionalFormatting sqref="B31:M33 D25:M30">
    <cfRule type="expression" dxfId="0" priority="1">
      <formula>$J$5 = "Mini Hybrid"</formula>
    </cfRule>
  </conditionalFormatting>
  <dataValidations count="5">
    <dataValidation type="whole" errorStyle="information" allowBlank="1" error="Eingabe außerhalb des gültigen Bereichs." prompt="20°C bis 35°C" sqref="J12:J13" xr:uid="{00000000-0002-0000-0000-000000000000}">
      <formula1>20</formula1>
      <formula2>35</formula2>
    </dataValidation>
    <dataValidation type="whole" errorStyle="information" allowBlank="1" error="Eingabe außerhalb des gültigen Bereichs." prompt="Eingabe zwischen Vorlauftemp. und Raumtemp." sqref="J11" xr:uid="{00000000-0002-0000-0000-000001000000}">
      <formula1>J10</formula1>
      <formula2>J12</formula2>
    </dataValidation>
    <dataValidation type="whole" errorStyle="information" allowBlank="1" prompt="Eingabe zwischen 5°C bis 20°C" sqref="J10" xr:uid="{00000000-0002-0000-0000-000002000000}">
      <formula1>5</formula1>
      <formula2>20</formula2>
    </dataValidation>
    <dataValidation allowBlank="1" showInputMessage="1" sqref="E10:E12" xr:uid="{00000000-0002-0000-0000-000003000000}"/>
    <dataValidation type="list" allowBlank="1" showInputMessage="1" showErrorMessage="1" sqref="J6" xr:uid="{00000000-0002-0000-0000-000005000000}">
      <formula1>dropdownstand</formula1>
    </dataValidation>
  </dataValidations>
  <pageMargins left="0.7" right="0.7" top="0.75" bottom="0.75" header="0.3" footer="0.3"/>
  <pageSetup paperSize="9" orientation="portrait" r:id="rId1"/>
  <ignoredErrors>
    <ignoredError sqref="M6" evalError="1"/>
  </ignoredErrors>
  <drawing r:id="rId2"/>
  <legacyDrawing r:id="rId3"/>
  <controls>
    <mc:AlternateContent xmlns:mc="http://schemas.openxmlformats.org/markup-compatibility/2006">
      <mc:Choice Requires="x14">
        <control shapeId="8200" r:id="rId4" name="CommandButton1">
          <controlPr defaultSize="0" autoLine="0" autoPict="0" r:id="rId5">
            <anchor moveWithCells="1">
              <from>
                <xdr:col>1</xdr:col>
                <xdr:colOff>304800</xdr:colOff>
                <xdr:row>2</xdr:row>
                <xdr:rowOff>180975</xdr:rowOff>
              </from>
              <to>
                <xdr:col>4</xdr:col>
                <xdr:colOff>342900</xdr:colOff>
                <xdr:row>5</xdr:row>
                <xdr:rowOff>19050</xdr:rowOff>
              </to>
            </anchor>
          </controlPr>
        </control>
      </mc:Choice>
      <mc:Fallback>
        <control shapeId="8200" r:id="rId4" name="CommandButton1"/>
      </mc:Fallback>
    </mc:AlternateContent>
    <mc:AlternateContent xmlns:mc="http://schemas.openxmlformats.org/markup-compatibility/2006">
      <mc:Choice Requires="x14">
        <control shapeId="8197" r:id="rId6" name="rbtnOneImperial">
          <controlPr defaultSize="0" autoFill="0" autoLine="0" r:id="rId7">
            <anchor moveWithCells="1">
              <from>
                <xdr:col>11</xdr:col>
                <xdr:colOff>28575</xdr:colOff>
                <xdr:row>11</xdr:row>
                <xdr:rowOff>114300</xdr:rowOff>
              </from>
              <to>
                <xdr:col>12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8197" r:id="rId6" name="rbtnOneImperial"/>
      </mc:Fallback>
    </mc:AlternateContent>
    <mc:AlternateContent xmlns:mc="http://schemas.openxmlformats.org/markup-compatibility/2006">
      <mc:Choice Requires="x14">
        <control shapeId="8196" r:id="rId8" name="rbtnOneSI">
          <controlPr defaultSize="0" autoFill="0" autoLine="0" r:id="rId9">
            <anchor moveWithCells="1">
              <from>
                <xdr:col>11</xdr:col>
                <xdr:colOff>28575</xdr:colOff>
                <xdr:row>10</xdr:row>
                <xdr:rowOff>28575</xdr:rowOff>
              </from>
              <to>
                <xdr:col>12</xdr:col>
                <xdr:colOff>323850</xdr:colOff>
                <xdr:row>11</xdr:row>
                <xdr:rowOff>152400</xdr:rowOff>
              </to>
            </anchor>
          </controlPr>
        </control>
      </mc:Choice>
      <mc:Fallback>
        <control shapeId="8196" r:id="rId8" name="rbtnOneSI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INDIRECT(data!$A$2)</xm:f>
          </x14:formula1>
          <xm:sqref>K6</xm:sqref>
        </x14:dataValidation>
        <x14:dataValidation type="list" allowBlank="1" showInputMessage="1" showErrorMessage="1" xr:uid="{00000000-0002-0000-0000-000006000000}">
          <x14:formula1>
            <xm:f>data!$CC$3:$CC$10</xm:f>
          </x14:formula1>
          <xm:sqref>J4:K4</xm:sqref>
        </x14:dataValidation>
        <x14:dataValidation type="list" allowBlank="1" showInputMessage="1" showErrorMessage="1" xr:uid="{00000000-0002-0000-0000-000007000000}">
          <x14:formula1>
            <xm:f>data!$CB$3:$CB$4</xm:f>
          </x14:formula1>
          <xm:sqref>J5:K5</xm:sqref>
        </x14:dataValidation>
        <x14:dataValidation type="list" allowBlank="1" showInputMessage="1" showErrorMessage="1" xr:uid="{00000000-0002-0000-0000-000008000000}">
          <x14:formula1>
            <xm:f>INDIRECT(data!$A$3)</xm:f>
          </x14:formula1>
          <xm:sqref>L6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/>
  <dimension ref="A1:J22"/>
  <sheetViews>
    <sheetView workbookViewId="0">
      <selection activeCell="C3" sqref="C3:C5"/>
    </sheetView>
  </sheetViews>
  <sheetFormatPr defaultColWidth="0" defaultRowHeight="0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ht="15" x14ac:dyDescent="0.25">
      <c r="A3" s="33"/>
      <c r="B3" s="35" t="s">
        <v>323</v>
      </c>
      <c r="C3" s="6"/>
      <c r="D3" s="36" t="s">
        <v>21</v>
      </c>
      <c r="E3" s="107" t="s">
        <v>83</v>
      </c>
      <c r="F3" s="33" t="s">
        <v>377</v>
      </c>
      <c r="G3" s="33" t="s">
        <v>324</v>
      </c>
      <c r="H3" s="33" t="s">
        <v>325</v>
      </c>
      <c r="I3" s="33" t="s">
        <v>352</v>
      </c>
      <c r="J3" s="33"/>
    </row>
    <row r="4" spans="1:10" ht="15" x14ac:dyDescent="0.25">
      <c r="A4" s="33"/>
      <c r="B4" s="37" t="s">
        <v>326</v>
      </c>
      <c r="C4" s="4"/>
      <c r="D4" s="38" t="str">
        <f>D3</f>
        <v>mm</v>
      </c>
      <c r="E4" s="33" t="s">
        <v>327</v>
      </c>
      <c r="F4" s="33" t="s">
        <v>328</v>
      </c>
      <c r="G4" s="33" t="s">
        <v>329</v>
      </c>
      <c r="H4" s="33" t="s">
        <v>330</v>
      </c>
      <c r="I4" s="33" t="s">
        <v>353</v>
      </c>
      <c r="J4" s="33"/>
    </row>
    <row r="5" spans="1:10" ht="15" x14ac:dyDescent="0.25">
      <c r="A5" s="33"/>
      <c r="B5" s="37" t="s">
        <v>34</v>
      </c>
      <c r="C5" s="4"/>
      <c r="D5" s="38"/>
      <c r="E5" s="33" t="s">
        <v>331</v>
      </c>
      <c r="F5" s="33" t="s">
        <v>126</v>
      </c>
      <c r="G5" s="33" t="s">
        <v>192</v>
      </c>
      <c r="H5" s="33"/>
      <c r="I5" s="33" t="s">
        <v>354</v>
      </c>
      <c r="J5" s="33"/>
    </row>
    <row r="6" spans="1:10" ht="15.75" thickBot="1" x14ac:dyDescent="0.3">
      <c r="A6" s="33"/>
      <c r="B6" s="39" t="s">
        <v>332</v>
      </c>
      <c r="C6" s="40"/>
      <c r="D6" s="41" t="str">
        <f>D3</f>
        <v>mm</v>
      </c>
      <c r="E6" s="71" t="s">
        <v>333</v>
      </c>
      <c r="F6" s="33" t="s">
        <v>334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335</v>
      </c>
      <c r="C8" s="43"/>
      <c r="D8" s="44"/>
      <c r="E8" s="45"/>
      <c r="F8" s="46"/>
      <c r="G8" s="47" t="s">
        <v>336</v>
      </c>
      <c r="H8" s="46"/>
      <c r="I8" s="48"/>
      <c r="J8" s="33"/>
    </row>
    <row r="9" spans="1:10" ht="15" x14ac:dyDescent="0.25">
      <c r="A9" s="33"/>
      <c r="B9" s="49" t="s">
        <v>337</v>
      </c>
      <c r="C9" s="4"/>
      <c r="D9" s="50"/>
      <c r="E9" s="343" t="str">
        <f>B9</f>
        <v>Voda na přívodu</v>
      </c>
      <c r="F9" s="344"/>
      <c r="G9" s="344"/>
      <c r="H9" s="4"/>
      <c r="I9" s="51">
        <f>D9</f>
        <v>0</v>
      </c>
      <c r="J9" s="33"/>
    </row>
    <row r="10" spans="1:10" ht="15" x14ac:dyDescent="0.25">
      <c r="A10" s="33"/>
      <c r="B10" s="49" t="s">
        <v>338</v>
      </c>
      <c r="C10" s="4"/>
      <c r="D10" s="50">
        <f>D9</f>
        <v>0</v>
      </c>
      <c r="E10" s="343" t="str">
        <f>B10</f>
        <v>Voda na zpátečce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381</v>
      </c>
      <c r="C11" s="4"/>
      <c r="D11" s="50">
        <f>D9</f>
        <v>0</v>
      </c>
      <c r="E11" s="343" t="str">
        <f>B11</f>
        <v>"Suchá" teplota vzduchu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46" t="str">
        <f>CONCATENATE(B8," ",C9,"/",C10,"/",C11)</f>
        <v>Topení: //</v>
      </c>
      <c r="D13" s="347"/>
      <c r="E13" s="348" t="str">
        <f>CONCATENATE(G8," ",H9,"/",H10,"/",H11)</f>
        <v>Chlazení: //</v>
      </c>
      <c r="F13" s="349"/>
      <c r="G13" s="350" t="s">
        <v>339</v>
      </c>
      <c r="H13" s="350" t="s">
        <v>380</v>
      </c>
      <c r="I13" s="350" t="s">
        <v>340</v>
      </c>
      <c r="J13" s="350" t="s">
        <v>341</v>
      </c>
    </row>
    <row r="14" spans="1:10" s="3" customFormat="1" ht="144.94999999999999" customHeight="1" thickBot="1" x14ac:dyDescent="0.3">
      <c r="A14" s="61"/>
      <c r="B14" s="61"/>
      <c r="C14" s="62" t="s">
        <v>342</v>
      </c>
      <c r="D14" s="63" t="s">
        <v>378</v>
      </c>
      <c r="E14" s="64" t="s">
        <v>343</v>
      </c>
      <c r="F14" s="65" t="s">
        <v>378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38" t="s">
        <v>23</v>
      </c>
      <c r="B16" s="66" t="s">
        <v>344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ht="15" x14ac:dyDescent="0.25">
      <c r="A19" s="33"/>
      <c r="B19" s="34" t="s">
        <v>345</v>
      </c>
      <c r="C19" s="33"/>
      <c r="D19" s="33"/>
      <c r="E19" s="33"/>
      <c r="F19" s="33"/>
      <c r="G19" s="33"/>
      <c r="H19" s="33"/>
      <c r="I19" s="69"/>
      <c r="J19" s="33"/>
    </row>
    <row r="20" spans="1:10" ht="15" x14ac:dyDescent="0.25">
      <c r="A20" s="70" t="s">
        <v>24</v>
      </c>
      <c r="B20" s="71" t="s">
        <v>346</v>
      </c>
      <c r="C20" s="33"/>
      <c r="D20" s="33"/>
      <c r="E20" s="33"/>
      <c r="F20" s="33"/>
      <c r="G20" s="33"/>
      <c r="H20" s="33"/>
      <c r="I20" s="33"/>
      <c r="J20" s="33"/>
    </row>
    <row r="21" spans="1:10" ht="15" x14ac:dyDescent="0.25">
      <c r="A21" s="70" t="s">
        <v>25</v>
      </c>
      <c r="B21" s="71" t="s">
        <v>379</v>
      </c>
      <c r="C21" s="33"/>
      <c r="D21" s="33"/>
      <c r="E21" s="33"/>
      <c r="F21" s="33"/>
      <c r="G21" s="33"/>
      <c r="H21" s="33"/>
      <c r="I21" s="33"/>
      <c r="J21" s="33"/>
    </row>
    <row r="22" spans="1:10" ht="15" x14ac:dyDescent="0.25">
      <c r="A22" s="70" t="s">
        <v>61</v>
      </c>
      <c r="B22" s="71" t="s">
        <v>347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greaterThan" allowBlank="1" showInputMessage="1" showErrorMessage="1" error="value must be higher than 15" sqref="H9" xr:uid="{00000000-0002-0000-0900-000000000000}">
      <formula1>14.9</formula1>
    </dataValidation>
    <dataValidation type="decimal" operator="greaterThan" allowBlank="1" showInputMessage="1" showErrorMessage="1" error="return must be higher than inlet" sqref="H10" xr:uid="{00000000-0002-0000-09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900-000002000000}">
      <formula1>H10</formula1>
    </dataValidation>
    <dataValidation type="decimal" operator="lessThanOrEqual" allowBlank="1" showInputMessage="1" showErrorMessage="1" error="water temperature max 95°C" sqref="C9" xr:uid="{00000000-0002-0000-0900-000003000000}">
      <formula1>95</formula1>
    </dataValidation>
    <dataValidation type="decimal" operator="lessThan" allowBlank="1" showInputMessage="1" showErrorMessage="1" error="return must be lower than inlet" sqref="C10" xr:uid="{00000000-0002-0000-09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9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2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1"/>
      <c r="D1" s="341"/>
      <c r="E1" s="341"/>
      <c r="F1" s="341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7" t="s">
        <v>83</v>
      </c>
      <c r="F3" s="33" t="s">
        <v>118</v>
      </c>
      <c r="G3" s="33" t="s">
        <v>282</v>
      </c>
      <c r="H3" s="33" t="s">
        <v>221</v>
      </c>
      <c r="I3" s="33" t="s">
        <v>358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111</v>
      </c>
      <c r="F4" s="33" t="s">
        <v>122</v>
      </c>
      <c r="G4" s="33" t="s">
        <v>113</v>
      </c>
      <c r="H4" s="33" t="s">
        <v>373</v>
      </c>
      <c r="I4" s="33" t="s">
        <v>359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126</v>
      </c>
      <c r="G5" s="33" t="s">
        <v>192</v>
      </c>
      <c r="H5" s="33"/>
      <c r="I5" s="33" t="s">
        <v>360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317</v>
      </c>
      <c r="F6" s="33" t="s">
        <v>197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225</v>
      </c>
      <c r="C8" s="43"/>
      <c r="D8" s="44"/>
      <c r="E8" s="45"/>
      <c r="F8" s="46"/>
      <c r="G8" s="47" t="s">
        <v>226</v>
      </c>
      <c r="H8" s="46"/>
      <c r="I8" s="48"/>
      <c r="J8" s="33"/>
    </row>
    <row r="9" spans="1:10" x14ac:dyDescent="0.25">
      <c r="A9" s="33"/>
      <c r="B9" s="49" t="s">
        <v>236</v>
      </c>
      <c r="C9" s="4"/>
      <c r="D9" s="50"/>
      <c r="E9" s="343" t="str">
        <f>B9</f>
        <v>Supply water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237</v>
      </c>
      <c r="C10" s="4"/>
      <c r="D10" s="50">
        <f>D9</f>
        <v>0</v>
      </c>
      <c r="E10" s="343" t="str">
        <f>B10</f>
        <v>Return water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238</v>
      </c>
      <c r="C11" s="4"/>
      <c r="D11" s="50">
        <f>D9</f>
        <v>0</v>
      </c>
      <c r="E11" s="343" t="str">
        <f>B11</f>
        <v>Entering air (dry bulb)</v>
      </c>
      <c r="F11" s="344"/>
      <c r="G11" s="344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46" t="str">
        <f>CONCATENATE(B8," ",C9,"/",C10,"/",C11)</f>
        <v>Heating: //</v>
      </c>
      <c r="D13" s="354"/>
      <c r="E13" s="348" t="str">
        <f>CONCATENATE(G8," ",H9,"/",H10,"/",H11)</f>
        <v>Cooling: //</v>
      </c>
      <c r="F13" s="349"/>
      <c r="G13" s="350" t="s">
        <v>167</v>
      </c>
      <c r="H13" s="350" t="s">
        <v>56</v>
      </c>
      <c r="I13" s="350" t="s">
        <v>213</v>
      </c>
      <c r="J13" s="350" t="s">
        <v>214</v>
      </c>
    </row>
    <row r="14" spans="1:10" s="3" customFormat="1" ht="144.94999999999999" customHeight="1" thickBot="1" x14ac:dyDescent="0.3">
      <c r="A14" s="61"/>
      <c r="B14" s="61"/>
      <c r="C14" s="62" t="s">
        <v>164</v>
      </c>
      <c r="D14" s="63" t="s">
        <v>165</v>
      </c>
      <c r="E14" s="64" t="s">
        <v>166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38" t="s">
        <v>23</v>
      </c>
      <c r="B16" s="66" t="s">
        <v>250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lessThan" allowBlank="1" showInputMessage="1" showErrorMessage="1" error="room air temperature must be lower than water temperature" sqref="C11" xr:uid="{00000000-0002-0000-0A00-000000000000}">
      <formula1>C10</formula1>
    </dataValidation>
    <dataValidation type="decimal" operator="lessThan" allowBlank="1" showInputMessage="1" showErrorMessage="1" error="return must be lower than inlet" sqref="C10" xr:uid="{00000000-0002-0000-0A00-000001000000}">
      <formula1>C9</formula1>
    </dataValidation>
    <dataValidation type="decimal" operator="lessThanOrEqual" allowBlank="1" showInputMessage="1" showErrorMessage="1" error="water temperature max 95°C" sqref="C9" xr:uid="{00000000-0002-0000-0A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A00-000003000000}">
      <formula1>H10</formula1>
    </dataValidation>
    <dataValidation type="decimal" operator="greaterThan" allowBlank="1" showInputMessage="1" showErrorMessage="1" error="return must be higher than inlet" sqref="H10" xr:uid="{00000000-0002-0000-0A00-000004000000}">
      <formula1>H9</formula1>
    </dataValidation>
    <dataValidation type="decimal" operator="greaterThan" allowBlank="1" showInputMessage="1" showErrorMessage="1" error="value must be higher than 15" sqref="H9" xr:uid="{00000000-0002-0000-0A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3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7" t="s">
        <v>83</v>
      </c>
      <c r="F3" s="33" t="s">
        <v>118</v>
      </c>
      <c r="G3" s="33" t="s">
        <v>282</v>
      </c>
      <c r="H3" s="33" t="s">
        <v>221</v>
      </c>
      <c r="I3" s="33" t="s">
        <v>358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111</v>
      </c>
      <c r="F4" s="33" t="s">
        <v>122</v>
      </c>
      <c r="G4" s="33" t="s">
        <v>113</v>
      </c>
      <c r="H4" s="33" t="s">
        <v>373</v>
      </c>
      <c r="I4" s="33" t="s">
        <v>359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126</v>
      </c>
      <c r="G5" s="33" t="s">
        <v>192</v>
      </c>
      <c r="H5" s="33"/>
      <c r="I5" s="33" t="s">
        <v>360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317</v>
      </c>
      <c r="F6" s="33" t="s">
        <v>197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225</v>
      </c>
      <c r="C8" s="43"/>
      <c r="D8" s="44"/>
      <c r="E8" s="45"/>
      <c r="F8" s="46"/>
      <c r="G8" s="47" t="s">
        <v>226</v>
      </c>
      <c r="H8" s="46"/>
      <c r="I8" s="48"/>
      <c r="J8" s="33"/>
    </row>
    <row r="9" spans="1:10" x14ac:dyDescent="0.25">
      <c r="A9" s="33"/>
      <c r="B9" s="49" t="s">
        <v>236</v>
      </c>
      <c r="C9" s="4"/>
      <c r="D9" s="50"/>
      <c r="E9" s="343" t="str">
        <f>B9</f>
        <v>Supply water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237</v>
      </c>
      <c r="C10" s="4"/>
      <c r="D10" s="50">
        <f>D9</f>
        <v>0</v>
      </c>
      <c r="E10" s="343" t="str">
        <f>B10</f>
        <v>Return water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238</v>
      </c>
      <c r="C11" s="4"/>
      <c r="D11" s="50">
        <f>D9</f>
        <v>0</v>
      </c>
      <c r="E11" s="343" t="str">
        <f>B11</f>
        <v>Entering air (dry bulb)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Heating: //</v>
      </c>
      <c r="D13" s="347"/>
      <c r="E13" s="348" t="str">
        <f>CONCATENATE(G8," ",H9,"/",H10,"/",H11)</f>
        <v>Cooling: //</v>
      </c>
      <c r="F13" s="349"/>
      <c r="G13" s="350" t="s">
        <v>167</v>
      </c>
      <c r="H13" s="350" t="s">
        <v>56</v>
      </c>
      <c r="I13" s="350" t="s">
        <v>213</v>
      </c>
      <c r="J13" s="350" t="s">
        <v>214</v>
      </c>
    </row>
    <row r="14" spans="1:10" s="3" customFormat="1" ht="144.94999999999999" customHeight="1" thickBot="1" x14ac:dyDescent="0.3">
      <c r="A14" s="61"/>
      <c r="B14" s="61"/>
      <c r="C14" s="62" t="s">
        <v>164</v>
      </c>
      <c r="D14" s="63" t="s">
        <v>165</v>
      </c>
      <c r="E14" s="64" t="s">
        <v>166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250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greaterThan" allowBlank="1" showInputMessage="1" showErrorMessage="1" error="value must be higher than 15" sqref="H9" xr:uid="{00000000-0002-0000-0B00-000000000000}">
      <formula1>14.9</formula1>
    </dataValidation>
    <dataValidation type="decimal" operator="greaterThan" allowBlank="1" showInputMessage="1" showErrorMessage="1" error="return must be higher than inlet" sqref="H10" xr:uid="{00000000-0002-0000-0B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B00-000002000000}">
      <formula1>H10</formula1>
    </dataValidation>
    <dataValidation type="decimal" operator="lessThanOrEqual" allowBlank="1" showInputMessage="1" showErrorMessage="1" error="water temperature max 95°C" sqref="C9" xr:uid="{00000000-0002-0000-0B00-000003000000}">
      <formula1>95</formula1>
    </dataValidation>
    <dataValidation type="decimal" operator="lessThan" allowBlank="1" showInputMessage="1" showErrorMessage="1" error="return must be lower than inlet" sqref="C10" xr:uid="{00000000-0002-0000-0B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B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4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7" t="s">
        <v>83</v>
      </c>
      <c r="F3" s="33" t="s">
        <v>118</v>
      </c>
      <c r="G3" s="33" t="s">
        <v>282</v>
      </c>
      <c r="H3" s="33" t="s">
        <v>221</v>
      </c>
      <c r="I3" s="33" t="s">
        <v>358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111</v>
      </c>
      <c r="F4" s="33" t="s">
        <v>122</v>
      </c>
      <c r="G4" s="33" t="s">
        <v>113</v>
      </c>
      <c r="H4" s="33" t="s">
        <v>373</v>
      </c>
      <c r="I4" s="33" t="s">
        <v>359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126</v>
      </c>
      <c r="G5" s="33" t="s">
        <v>192</v>
      </c>
      <c r="H5" s="33"/>
      <c r="I5" s="33" t="s">
        <v>360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317</v>
      </c>
      <c r="F6" s="33" t="s">
        <v>197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225</v>
      </c>
      <c r="C8" s="43"/>
      <c r="D8" s="44"/>
      <c r="E8" s="45"/>
      <c r="F8" s="46"/>
      <c r="G8" s="47" t="s">
        <v>226</v>
      </c>
      <c r="H8" s="46"/>
      <c r="I8" s="48"/>
      <c r="J8" s="33"/>
    </row>
    <row r="9" spans="1:10" x14ac:dyDescent="0.25">
      <c r="A9" s="33"/>
      <c r="B9" s="49" t="s">
        <v>236</v>
      </c>
      <c r="C9" s="4"/>
      <c r="D9" s="50"/>
      <c r="E9" s="343" t="str">
        <f>B9</f>
        <v>Supply water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237</v>
      </c>
      <c r="C10" s="4"/>
      <c r="D10" s="50">
        <f>D9</f>
        <v>0</v>
      </c>
      <c r="E10" s="343" t="str">
        <f>B10</f>
        <v>Return water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238</v>
      </c>
      <c r="C11" s="4"/>
      <c r="D11" s="50">
        <f>D9</f>
        <v>0</v>
      </c>
      <c r="E11" s="343" t="str">
        <f>B11</f>
        <v>Entering air (dry bulb)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Heating: //</v>
      </c>
      <c r="D13" s="347"/>
      <c r="E13" s="348" t="str">
        <f>CONCATENATE(G8," ",H9,"/",H10,"/",H11)</f>
        <v>Cooling: //</v>
      </c>
      <c r="F13" s="349"/>
      <c r="G13" s="350" t="s">
        <v>167</v>
      </c>
      <c r="H13" s="350" t="s">
        <v>56</v>
      </c>
      <c r="I13" s="350" t="s">
        <v>213</v>
      </c>
      <c r="J13" s="350" t="s">
        <v>214</v>
      </c>
    </row>
    <row r="14" spans="1:10" s="3" customFormat="1" ht="144.94999999999999" customHeight="1" thickBot="1" x14ac:dyDescent="0.3">
      <c r="A14" s="61"/>
      <c r="B14" s="61"/>
      <c r="C14" s="62" t="s">
        <v>164</v>
      </c>
      <c r="D14" s="63" t="s">
        <v>165</v>
      </c>
      <c r="E14" s="64" t="s">
        <v>166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250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lessThan" allowBlank="1" showInputMessage="1" showErrorMessage="1" error="room air temperature must be lower than water temperature" sqref="C11" xr:uid="{00000000-0002-0000-0C00-000000000000}">
      <formula1>C10</formula1>
    </dataValidation>
    <dataValidation type="decimal" operator="lessThan" allowBlank="1" showInputMessage="1" showErrorMessage="1" error="return must be lower than inlet" sqref="C10" xr:uid="{00000000-0002-0000-0C00-000001000000}">
      <formula1>C9</formula1>
    </dataValidation>
    <dataValidation type="decimal" operator="lessThanOrEqual" allowBlank="1" showInputMessage="1" showErrorMessage="1" error="water temperature max 95°C" sqref="C9" xr:uid="{00000000-0002-0000-0C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C00-000003000000}">
      <formula1>H10</formula1>
    </dataValidation>
    <dataValidation type="decimal" operator="greaterThan" allowBlank="1" showInputMessage="1" showErrorMessage="1" error="return must be higher than inlet" sqref="H10" xr:uid="{00000000-0002-0000-0C00-000004000000}">
      <formula1>H9</formula1>
    </dataValidation>
    <dataValidation type="decimal" operator="greaterThan" allowBlank="1" showInputMessage="1" showErrorMessage="1" error="value must be higher than 15" sqref="H9" xr:uid="{00000000-0002-0000-0C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DQ2682"/>
  <sheetViews>
    <sheetView zoomScale="70" zoomScaleNormal="70" workbookViewId="0">
      <pane xSplit="7" ySplit="27" topLeftCell="K28" activePane="bottomRight" state="frozen"/>
      <selection pane="topRight" activeCell="H1" sqref="H1"/>
      <selection pane="bottomLeft" activeCell="A28" sqref="A28"/>
      <selection pane="bottomRight" activeCell="S36" sqref="S36"/>
    </sheetView>
  </sheetViews>
  <sheetFormatPr defaultRowHeight="15" x14ac:dyDescent="0.25"/>
  <cols>
    <col min="1" max="1" width="11.7109375" customWidth="1"/>
    <col min="2" max="2" width="6.28515625" customWidth="1"/>
    <col min="3" max="3" width="5.7109375" customWidth="1"/>
    <col min="4" max="4" width="3.85546875" customWidth="1"/>
    <col min="5" max="6" width="6" bestFit="1" customWidth="1"/>
    <col min="7" max="7" width="4.5703125" bestFit="1" customWidth="1"/>
    <col min="8" max="8" width="8.140625" customWidth="1"/>
    <col min="9" max="12" width="6.7109375" customWidth="1"/>
    <col min="13" max="13" width="8.85546875" style="1"/>
    <col min="14" max="15" width="9.5703125" bestFit="1" customWidth="1"/>
    <col min="16" max="16" width="9.7109375" bestFit="1" customWidth="1"/>
    <col min="32" max="32" width="9.140625" customWidth="1"/>
    <col min="33" max="33" width="10.28515625" style="166" bestFit="1" customWidth="1"/>
    <col min="34" max="35" width="5.7109375" style="166" customWidth="1"/>
    <col min="36" max="36" width="12.28515625" style="166" bestFit="1" customWidth="1"/>
    <col min="37" max="37" width="9.5703125" style="1" bestFit="1" customWidth="1"/>
    <col min="38" max="39" width="9.7109375" bestFit="1" customWidth="1"/>
    <col min="52" max="52" width="11.7109375" style="113" bestFit="1" customWidth="1"/>
    <col min="53" max="53" width="6.7109375" style="1" customWidth="1"/>
    <col min="54" max="56" width="6.7109375" customWidth="1"/>
    <col min="57" max="57" width="7.7109375" customWidth="1"/>
    <col min="58" max="63" width="6.7109375" customWidth="1"/>
    <col min="64" max="64" width="10.140625" customWidth="1"/>
    <col min="65" max="65" width="6.7109375" customWidth="1"/>
    <col min="78" max="78" width="10.5703125" bestFit="1" customWidth="1"/>
    <col min="79" max="79" width="10.140625" customWidth="1"/>
    <col min="80" max="80" width="16.5703125" customWidth="1"/>
    <col min="81" max="81" width="11.85546875" bestFit="1" customWidth="1"/>
    <col min="83" max="83" width="9.42578125" bestFit="1" customWidth="1"/>
    <col min="84" max="84" width="14.5703125" bestFit="1" customWidth="1"/>
    <col min="102" max="102" width="9.42578125" customWidth="1"/>
    <col min="117" max="117" width="9.42578125" bestFit="1" customWidth="1"/>
  </cols>
  <sheetData>
    <row r="1" spans="1:121" x14ac:dyDescent="0.25">
      <c r="A1" t="str">
        <f>+CONCATENATE($A$2,"_L")</f>
        <v>Ecoreviva_L</v>
      </c>
      <c r="M1" t="s">
        <v>13</v>
      </c>
      <c r="N1" t="s">
        <v>10</v>
      </c>
      <c r="O1">
        <f>IF($BZ$2=1,$P1,IF($BZ$2=2,(P1-32)/1.8,))</f>
        <v>35</v>
      </c>
      <c r="P1" s="7">
        <f>EcoReviva!E10</f>
        <v>35</v>
      </c>
      <c r="R1" s="7"/>
      <c r="S1" s="7"/>
      <c r="AK1" t="s">
        <v>14</v>
      </c>
      <c r="AL1" t="s">
        <v>10</v>
      </c>
      <c r="AM1">
        <f>IF($BZ$2=1,$AN1,IF($BZ$2=2,($AN1-32)/1.8,))</f>
        <v>16</v>
      </c>
      <c r="AN1" s="7">
        <f>EcoReviva!J10</f>
        <v>16</v>
      </c>
      <c r="AP1" t="s">
        <v>101</v>
      </c>
      <c r="AQ1" s="112">
        <f>EcoReviva!J13</f>
        <v>0.5</v>
      </c>
      <c r="AS1" s="7"/>
      <c r="AT1" s="7"/>
      <c r="AU1" t="s">
        <v>101</v>
      </c>
      <c r="AV1" s="112"/>
      <c r="AW1" s="112"/>
      <c r="AX1" s="112"/>
      <c r="AY1" s="112"/>
      <c r="BT1" t="s">
        <v>125</v>
      </c>
      <c r="BU1" t="str">
        <f>IF($CC$17=1,"GEEN",IF($CC$17=2,"NONE",IF($CC$17=3,"NONE",IF($CC$17=4,"NONE",IF($CC$17=5,"NONE",)))))</f>
        <v>NONE</v>
      </c>
      <c r="BV1">
        <v>10</v>
      </c>
      <c r="BW1">
        <v>15</v>
      </c>
      <c r="BZ1" t="s">
        <v>109</v>
      </c>
      <c r="CB1" s="115" t="s">
        <v>107</v>
      </c>
      <c r="CC1" s="116" t="s">
        <v>108</v>
      </c>
      <c r="CD1" s="116" t="s">
        <v>19</v>
      </c>
      <c r="CE1" s="116" t="s">
        <v>20</v>
      </c>
      <c r="CF1" s="117" t="s">
        <v>2</v>
      </c>
      <c r="CH1" s="333"/>
      <c r="CI1" s="334"/>
      <c r="CJ1" s="335"/>
      <c r="CK1" s="333" t="s">
        <v>400</v>
      </c>
      <c r="CL1" s="334"/>
      <c r="CM1" s="335"/>
      <c r="CN1" s="333" t="s">
        <v>399</v>
      </c>
      <c r="CO1" s="334"/>
      <c r="CP1" s="335"/>
      <c r="CQ1" s="333"/>
      <c r="CR1" s="334"/>
      <c r="CS1" s="335"/>
      <c r="CT1" s="333"/>
      <c r="CU1" s="334"/>
      <c r="CV1" s="335"/>
      <c r="CW1" s="333"/>
      <c r="CX1" s="334"/>
      <c r="CY1" s="335"/>
      <c r="CZ1" s="333"/>
      <c r="DA1" s="334"/>
      <c r="DB1" s="335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</row>
    <row r="2" spans="1:121" ht="26.25" x14ac:dyDescent="0.4">
      <c r="A2" t="str">
        <f>IF(EcoReviva!$J$5=data!$CH$1,data!$CA$6,IF(EcoReviva!$J$5=data!$CK$1,data!$CA$3,IF(EcoReviva!$J$5=data!$CN$1,data!$CA$4,IF(EcoReviva!$J$5=data!$CQ$1,data!$CA$5,IF(EcoReviva!$J$5=data!$CW$1,data!$CA$7,IF(EcoReviva!$J$5=data!$CZ$1,data!$CA$8))))))</f>
        <v>Ecoreviva</v>
      </c>
      <c r="M2"/>
      <c r="N2" t="s">
        <v>11</v>
      </c>
      <c r="O2">
        <f>IF($BZ$2=1,$P2,IF($BZ$2=2,(P2-32)/1.8,))</f>
        <v>30</v>
      </c>
      <c r="P2" s="7">
        <f>EcoReviva!E11</f>
        <v>30</v>
      </c>
      <c r="R2" s="7"/>
      <c r="S2" s="7"/>
      <c r="AK2"/>
      <c r="AL2" t="s">
        <v>11</v>
      </c>
      <c r="AM2">
        <f>IF($BZ$2=1,$AN2,IF($BZ$2=2,($AN2-32)/1.8,))</f>
        <v>18.000000000000004</v>
      </c>
      <c r="AN2" s="7">
        <f>EcoReviva!J11</f>
        <v>18.000000000000004</v>
      </c>
      <c r="AS2" s="7"/>
      <c r="AT2" s="7"/>
      <c r="BN2">
        <f>IF(OR(EcoReviva!$L$6=10,EcoReviva!$L$6=15,EcoReviva!$L$6=20),1,IF(EcoReviva!$K$6&lt;51,1,(1-(EcoReviva!$K$6-50)*0.005)))</f>
        <v>1</v>
      </c>
      <c r="BT2">
        <v>1</v>
      </c>
      <c r="BZ2">
        <v>1</v>
      </c>
      <c r="CB2" s="319" t="s">
        <v>106</v>
      </c>
      <c r="CC2" s="320"/>
      <c r="CD2" s="320"/>
      <c r="CE2" s="320"/>
      <c r="CF2" s="321"/>
      <c r="CH2" s="1" t="s">
        <v>402</v>
      </c>
      <c r="CJ2" s="8"/>
      <c r="CK2" s="1" t="s">
        <v>20</v>
      </c>
      <c r="CL2" t="s">
        <v>19</v>
      </c>
      <c r="CM2" s="8" t="s">
        <v>2</v>
      </c>
      <c r="CN2" s="1" t="s">
        <v>20</v>
      </c>
      <c r="CO2" t="s">
        <v>19</v>
      </c>
      <c r="CP2" s="8" t="s">
        <v>2</v>
      </c>
      <c r="CQ2" s="1"/>
      <c r="CS2" s="8"/>
      <c r="CT2" s="1"/>
      <c r="CV2" s="8"/>
      <c r="CW2" s="1"/>
      <c r="CY2" s="8"/>
      <c r="CZ2" s="1"/>
      <c r="DB2" s="8"/>
      <c r="DE2" s="74"/>
      <c r="DF2" s="284" t="str">
        <f>IF(data!$CC$17=7,"Effektsimulering Hybridmodeller","Selectiontool LowH2O Hybrids")</f>
        <v>Selectiontool LowH2O Hybrids</v>
      </c>
      <c r="DG2" s="285"/>
      <c r="DH2" s="285"/>
      <c r="DI2" s="285"/>
      <c r="DJ2" s="285"/>
      <c r="DK2" s="285"/>
      <c r="DL2" s="285"/>
      <c r="DM2" s="285"/>
      <c r="DN2" s="285"/>
      <c r="DO2" s="286"/>
      <c r="DP2" s="74"/>
      <c r="DQ2" s="74"/>
    </row>
    <row r="3" spans="1:121" x14ac:dyDescent="0.25">
      <c r="A3" t="str">
        <f>+CONCATENATE($A$2,"_T")</f>
        <v>Ecoreviva_T</v>
      </c>
      <c r="M3"/>
      <c r="N3" t="s">
        <v>12</v>
      </c>
      <c r="O3">
        <f>IF($BZ$2=1,$P3,IF($BZ$2=2,(P3-32)/1.8,))</f>
        <v>20</v>
      </c>
      <c r="P3" s="7">
        <f>EcoReviva!E12</f>
        <v>20</v>
      </c>
      <c r="R3" s="7"/>
      <c r="S3" s="7"/>
      <c r="AK3"/>
      <c r="AL3" t="s">
        <v>12</v>
      </c>
      <c r="AM3">
        <f>IF($BZ$2=1,$AN3,IF($BZ$2=2,($AN3-32)/1.8,))</f>
        <v>26.999999999999996</v>
      </c>
      <c r="AN3" s="7">
        <f>EcoReviva!J12</f>
        <v>26.999999999999996</v>
      </c>
      <c r="AS3" s="7"/>
      <c r="AT3" s="7"/>
      <c r="AZ3" s="118"/>
      <c r="BZ3">
        <v>1</v>
      </c>
      <c r="CA3" t="s">
        <v>399</v>
      </c>
      <c r="CB3" s="1" t="str">
        <f>CK1</f>
        <v>Ecoreviva Hybrid</v>
      </c>
      <c r="CC3" t="s">
        <v>28</v>
      </c>
      <c r="CD3">
        <v>55</v>
      </c>
      <c r="CE3">
        <f>IF($CB$9=1,CK3,IF($CB$9=2,CN3,IF($CB$9=3,CQ3,IF($CB$9=4,CH3,IF($CB$9=5,CW3)))))</f>
        <v>40</v>
      </c>
      <c r="CF3" s="8">
        <v>10</v>
      </c>
      <c r="CH3" s="1"/>
      <c r="CJ3" s="8"/>
      <c r="CK3" s="1">
        <v>40</v>
      </c>
      <c r="CL3">
        <v>55</v>
      </c>
      <c r="CM3" s="8">
        <v>11</v>
      </c>
      <c r="CN3" s="1">
        <v>40</v>
      </c>
      <c r="CO3">
        <v>55</v>
      </c>
      <c r="CP3" s="8">
        <v>10</v>
      </c>
      <c r="CQ3" s="1"/>
      <c r="CS3" s="8"/>
      <c r="CT3" s="1"/>
      <c r="CV3" s="8"/>
      <c r="CW3" s="1"/>
      <c r="CY3" s="8"/>
      <c r="CZ3" s="1"/>
      <c r="DB3" s="8"/>
      <c r="DE3" s="74"/>
      <c r="DF3" s="73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</row>
    <row r="4" spans="1:121" x14ac:dyDescent="0.25">
      <c r="A4" t="s">
        <v>22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>
        <v>11</v>
      </c>
      <c r="L4">
        <v>12</v>
      </c>
      <c r="M4">
        <v>13</v>
      </c>
      <c r="N4">
        <v>14</v>
      </c>
      <c r="O4">
        <v>15</v>
      </c>
      <c r="P4">
        <v>16</v>
      </c>
      <c r="Q4">
        <v>17</v>
      </c>
      <c r="R4">
        <v>18</v>
      </c>
      <c r="S4">
        <v>19</v>
      </c>
      <c r="T4">
        <v>20</v>
      </c>
      <c r="U4">
        <v>21</v>
      </c>
      <c r="V4">
        <v>22</v>
      </c>
      <c r="W4">
        <v>23</v>
      </c>
      <c r="X4">
        <v>24</v>
      </c>
      <c r="Y4">
        <v>25</v>
      </c>
      <c r="Z4">
        <v>26</v>
      </c>
      <c r="AA4">
        <v>27</v>
      </c>
      <c r="AB4">
        <v>28</v>
      </c>
      <c r="AC4">
        <v>29</v>
      </c>
      <c r="AD4">
        <v>30</v>
      </c>
      <c r="AE4">
        <v>31</v>
      </c>
      <c r="AF4">
        <v>32</v>
      </c>
      <c r="AG4">
        <v>33</v>
      </c>
      <c r="AH4">
        <v>34</v>
      </c>
      <c r="AI4">
        <v>35</v>
      </c>
      <c r="AJ4">
        <v>36</v>
      </c>
      <c r="AK4">
        <v>37</v>
      </c>
      <c r="AL4">
        <v>38</v>
      </c>
      <c r="AM4">
        <v>39</v>
      </c>
      <c r="AN4">
        <v>40</v>
      </c>
      <c r="AO4">
        <v>41</v>
      </c>
      <c r="AP4">
        <v>42</v>
      </c>
      <c r="AQ4">
        <v>43</v>
      </c>
      <c r="AR4">
        <v>44</v>
      </c>
      <c r="AS4">
        <v>45</v>
      </c>
      <c r="AT4">
        <v>46</v>
      </c>
      <c r="AU4">
        <v>47</v>
      </c>
      <c r="AV4">
        <v>48</v>
      </c>
      <c r="AW4">
        <v>49</v>
      </c>
      <c r="AX4">
        <v>50</v>
      </c>
      <c r="AY4">
        <v>51</v>
      </c>
      <c r="AZ4">
        <v>52</v>
      </c>
      <c r="BA4">
        <v>53</v>
      </c>
      <c r="BB4">
        <v>54</v>
      </c>
      <c r="BC4">
        <v>55</v>
      </c>
      <c r="BD4">
        <v>56</v>
      </c>
      <c r="BE4">
        <v>57</v>
      </c>
      <c r="BF4">
        <v>58</v>
      </c>
      <c r="BG4">
        <v>59</v>
      </c>
      <c r="BH4">
        <v>60</v>
      </c>
      <c r="BI4">
        <v>61</v>
      </c>
      <c r="BJ4">
        <v>62</v>
      </c>
      <c r="BK4">
        <v>63</v>
      </c>
      <c r="BL4">
        <v>64</v>
      </c>
      <c r="BM4">
        <v>65</v>
      </c>
      <c r="BN4">
        <v>66</v>
      </c>
      <c r="BO4">
        <v>67</v>
      </c>
      <c r="BP4">
        <v>68</v>
      </c>
      <c r="BQ4">
        <v>69</v>
      </c>
      <c r="BR4">
        <v>70</v>
      </c>
      <c r="BS4">
        <v>71</v>
      </c>
      <c r="BT4">
        <v>72</v>
      </c>
      <c r="BU4">
        <v>73</v>
      </c>
      <c r="BV4">
        <v>74</v>
      </c>
      <c r="BW4">
        <v>75</v>
      </c>
      <c r="BX4">
        <v>76</v>
      </c>
      <c r="BY4">
        <v>77</v>
      </c>
      <c r="CA4" t="s">
        <v>128</v>
      </c>
      <c r="CB4" s="1" t="str">
        <f>CN1</f>
        <v>Ecoreviva</v>
      </c>
      <c r="CC4" t="s">
        <v>29</v>
      </c>
      <c r="CD4">
        <v>65</v>
      </c>
      <c r="CE4">
        <f t="shared" ref="CE4:CE15" si="0">IF($CB$9=1,CK4,IF($CB$9=2,CN4,IF($CB$9=3,CQ4,IF($CB$9=4,CH4,IF($CB$9=5,CW4)))))</f>
        <v>45</v>
      </c>
      <c r="CF4" s="8">
        <v>11</v>
      </c>
      <c r="CH4" s="1"/>
      <c r="CJ4" s="8"/>
      <c r="CK4" s="1">
        <v>45</v>
      </c>
      <c r="CL4">
        <v>65</v>
      </c>
      <c r="CM4" s="8">
        <v>16</v>
      </c>
      <c r="CN4" s="1">
        <v>45</v>
      </c>
      <c r="CO4">
        <v>65</v>
      </c>
      <c r="CP4" s="8">
        <v>15</v>
      </c>
      <c r="CQ4" s="1"/>
      <c r="CS4" s="8"/>
      <c r="CT4" s="1"/>
      <c r="CV4" s="8"/>
      <c r="CW4" s="1"/>
      <c r="CY4" s="8"/>
      <c r="CZ4" s="1"/>
      <c r="DB4" s="8"/>
      <c r="DE4" s="74"/>
      <c r="DF4" s="154"/>
      <c r="DG4" s="155"/>
      <c r="DH4" s="74"/>
      <c r="DI4" s="74"/>
      <c r="DJ4" s="277" t="s">
        <v>252</v>
      </c>
      <c r="DK4" s="278"/>
      <c r="DL4" s="278"/>
      <c r="DM4" s="279"/>
      <c r="DN4" s="290" t="str">
        <f>EcoReviva!J4</f>
        <v>English</v>
      </c>
      <c r="DO4" s="290">
        <f>EcoReviva!K4</f>
        <v>0</v>
      </c>
      <c r="DP4" s="295"/>
      <c r="DQ4" s="296"/>
    </row>
    <row r="5" spans="1:121" x14ac:dyDescent="0.25">
      <c r="A5" t="str">
        <f>CONCATENATE($CB$9,IF($CB$9=2,EcoReviva!$K$6,50),$CD3,EcoReviva!$L$6)</f>
        <v>15055</v>
      </c>
      <c r="D5" t="e">
        <f>VLOOKUP($A5,$A$28:$BY$1500,D$4,0)</f>
        <v>#N/A</v>
      </c>
      <c r="E5" t="e">
        <f>VLOOKUP($A5,$A$28:$BY$1500,E$4,0)</f>
        <v>#N/A</v>
      </c>
      <c r="F5" t="e">
        <f>VLOOKUP($A5,$A$28:$BY$1500,F$4,0)</f>
        <v>#N/A</v>
      </c>
      <c r="G5" t="e">
        <f t="shared" ref="D5:M17" si="1">VLOOKUP($A5,$A$28:$BY$1500,G$4,0)</f>
        <v>#N/A</v>
      </c>
      <c r="H5" t="e">
        <f>VLOOKUP($A5,$A$28:$BY$1500,H$4,0)</f>
        <v>#N/A</v>
      </c>
      <c r="I5" t="e">
        <f t="shared" si="1"/>
        <v>#N/A</v>
      </c>
      <c r="J5" t="e">
        <f t="shared" si="1"/>
        <v>#N/A</v>
      </c>
      <c r="K5" t="e">
        <f t="shared" si="1"/>
        <v>#N/A</v>
      </c>
      <c r="L5" t="e">
        <f t="shared" si="1"/>
        <v>#N/A</v>
      </c>
      <c r="M5" t="e">
        <f>VLOOKUP($A5,$A$28:$BY$1500,M$4,0)</f>
        <v>#N/A</v>
      </c>
      <c r="N5" t="e">
        <f t="shared" ref="N5:W14" si="2">VLOOKUP($A5,$A$28:$BY$1500,N$4,0)</f>
        <v>#N/A</v>
      </c>
      <c r="O5" t="e">
        <f t="shared" si="2"/>
        <v>#N/A</v>
      </c>
      <c r="P5" t="e">
        <f t="shared" si="2"/>
        <v>#N/A</v>
      </c>
      <c r="Q5" t="e">
        <f t="shared" si="2"/>
        <v>#N/A</v>
      </c>
      <c r="R5" t="e">
        <f t="shared" si="2"/>
        <v>#N/A</v>
      </c>
      <c r="S5" t="e">
        <f t="shared" si="2"/>
        <v>#N/A</v>
      </c>
      <c r="T5" t="e">
        <f t="shared" si="2"/>
        <v>#N/A</v>
      </c>
      <c r="U5" t="e">
        <f>VLOOKUP($A5,$A$28:$BY$1500,U$4,0)*IF(EcoReviva!$J$5=data!$CB$8,0.9,1)</f>
        <v>#N/A</v>
      </c>
      <c r="V5" t="e">
        <f t="shared" si="2"/>
        <v>#N/A</v>
      </c>
      <c r="W5" t="e">
        <f t="shared" si="2"/>
        <v>#N/A</v>
      </c>
      <c r="X5" t="e">
        <f t="shared" ref="X5:AG14" si="3">VLOOKUP($A5,$A$28:$BY$1500,X$4,0)</f>
        <v>#N/A</v>
      </c>
      <c r="Y5" t="e">
        <f t="shared" si="3"/>
        <v>#N/A</v>
      </c>
      <c r="Z5" t="e">
        <f t="shared" si="3"/>
        <v>#N/A</v>
      </c>
      <c r="AA5" t="e">
        <f t="shared" si="3"/>
        <v>#N/A</v>
      </c>
      <c r="AB5" t="e">
        <f t="shared" si="3"/>
        <v>#N/A</v>
      </c>
      <c r="AC5" t="e">
        <f t="shared" si="3"/>
        <v>#N/A</v>
      </c>
      <c r="AD5" t="e">
        <f t="shared" si="3"/>
        <v>#N/A</v>
      </c>
      <c r="AE5" t="e">
        <f t="shared" si="3"/>
        <v>#N/A</v>
      </c>
      <c r="AF5" t="e">
        <f t="shared" si="3"/>
        <v>#N/A</v>
      </c>
      <c r="AG5" t="e">
        <f t="shared" si="3"/>
        <v>#N/A</v>
      </c>
      <c r="AH5" t="e">
        <f t="shared" ref="AH5:AQ14" si="4">VLOOKUP($A5,$A$28:$BY$1500,AH$4,0)</f>
        <v>#N/A</v>
      </c>
      <c r="AI5" t="e">
        <f t="shared" si="4"/>
        <v>#N/A</v>
      </c>
      <c r="AJ5" t="e">
        <f t="shared" si="4"/>
        <v>#N/A</v>
      </c>
      <c r="AK5" t="e">
        <f t="shared" si="4"/>
        <v>#N/A</v>
      </c>
      <c r="AL5" t="e">
        <f t="shared" si="4"/>
        <v>#N/A</v>
      </c>
      <c r="AM5" t="e">
        <f t="shared" si="4"/>
        <v>#N/A</v>
      </c>
      <c r="AN5" t="e">
        <f t="shared" si="4"/>
        <v>#N/A</v>
      </c>
      <c r="AO5" t="e">
        <f t="shared" si="4"/>
        <v>#N/A</v>
      </c>
      <c r="AP5" t="e">
        <f t="shared" si="4"/>
        <v>#N/A</v>
      </c>
      <c r="AQ5" t="e">
        <f t="shared" si="4"/>
        <v>#N/A</v>
      </c>
      <c r="AR5" t="e">
        <f t="shared" ref="AR5:BA14" si="5">VLOOKUP($A5,$A$28:$BY$1500,AR$4,0)</f>
        <v>#N/A</v>
      </c>
      <c r="AS5" t="e">
        <f t="shared" si="5"/>
        <v>#N/A</v>
      </c>
      <c r="AT5" t="e">
        <f t="shared" si="5"/>
        <v>#N/A</v>
      </c>
      <c r="AU5" t="e">
        <f t="shared" si="5"/>
        <v>#N/A</v>
      </c>
      <c r="AV5" t="e">
        <f t="shared" si="5"/>
        <v>#N/A</v>
      </c>
      <c r="AW5" t="e">
        <f t="shared" si="5"/>
        <v>#N/A</v>
      </c>
      <c r="AX5" t="e">
        <f t="shared" si="5"/>
        <v>#N/A</v>
      </c>
      <c r="AY5" t="e">
        <f t="shared" si="5"/>
        <v>#N/A</v>
      </c>
      <c r="AZ5" t="e">
        <f t="shared" si="5"/>
        <v>#N/A</v>
      </c>
      <c r="BA5" t="e">
        <f t="shared" si="5"/>
        <v>#N/A</v>
      </c>
      <c r="BB5" t="e">
        <f t="shared" ref="BB5:BK14" si="6">VLOOKUP($A5,$A$28:$BY$1500,BB$4,0)</f>
        <v>#N/A</v>
      </c>
      <c r="BC5" t="e">
        <f t="shared" si="6"/>
        <v>#N/A</v>
      </c>
      <c r="BD5" t="e">
        <f t="shared" si="6"/>
        <v>#N/A</v>
      </c>
      <c r="BE5" t="e">
        <f t="shared" si="6"/>
        <v>#N/A</v>
      </c>
      <c r="BF5" t="e">
        <f t="shared" si="6"/>
        <v>#N/A</v>
      </c>
      <c r="BG5" t="e">
        <f t="shared" si="6"/>
        <v>#N/A</v>
      </c>
      <c r="BH5" t="e">
        <f t="shared" si="6"/>
        <v>#N/A</v>
      </c>
      <c r="BI5" t="e">
        <f t="shared" si="6"/>
        <v>#N/A</v>
      </c>
      <c r="BJ5" t="e">
        <f t="shared" si="6"/>
        <v>#N/A</v>
      </c>
      <c r="BK5" t="e">
        <f t="shared" si="6"/>
        <v>#N/A</v>
      </c>
      <c r="BL5" t="e">
        <f t="shared" ref="BL5:BY14" si="7">VLOOKUP($A5,$A$28:$BY$1500,BL$4,0)</f>
        <v>#N/A</v>
      </c>
      <c r="BM5" t="e">
        <f t="shared" si="7"/>
        <v>#N/A</v>
      </c>
      <c r="BN5" t="e">
        <f t="shared" si="7"/>
        <v>#N/A</v>
      </c>
      <c r="BO5" t="e">
        <f t="shared" si="7"/>
        <v>#N/A</v>
      </c>
      <c r="BP5" t="e">
        <f t="shared" si="7"/>
        <v>#N/A</v>
      </c>
      <c r="BQ5" t="e">
        <f t="shared" si="7"/>
        <v>#N/A</v>
      </c>
      <c r="BR5" t="e">
        <f t="shared" si="7"/>
        <v>#N/A</v>
      </c>
      <c r="BS5" t="e">
        <f t="shared" si="7"/>
        <v>#N/A</v>
      </c>
      <c r="BT5" t="e">
        <f t="shared" si="7"/>
        <v>#N/A</v>
      </c>
      <c r="BU5" t="e">
        <f t="shared" si="7"/>
        <v>#N/A</v>
      </c>
      <c r="BV5" t="e">
        <f t="shared" si="7"/>
        <v>#N/A</v>
      </c>
      <c r="BW5" t="e">
        <f t="shared" si="7"/>
        <v>#N/A</v>
      </c>
      <c r="BX5" t="e">
        <f t="shared" si="7"/>
        <v>#N/A</v>
      </c>
      <c r="BY5" t="e">
        <f t="shared" si="7"/>
        <v>#N/A</v>
      </c>
      <c r="CA5" t="s">
        <v>129</v>
      </c>
      <c r="CB5" s="1">
        <f>CQ1</f>
        <v>0</v>
      </c>
      <c r="CC5" t="s">
        <v>30</v>
      </c>
      <c r="CD5">
        <v>75</v>
      </c>
      <c r="CE5">
        <f t="shared" si="0"/>
        <v>50</v>
      </c>
      <c r="CF5" s="8">
        <v>15</v>
      </c>
      <c r="CH5" s="1"/>
      <c r="CJ5" s="8"/>
      <c r="CK5" s="1">
        <v>50</v>
      </c>
      <c r="CL5">
        <v>75</v>
      </c>
      <c r="CM5" s="8">
        <v>21</v>
      </c>
      <c r="CN5" s="1">
        <v>50</v>
      </c>
      <c r="CO5">
        <v>75</v>
      </c>
      <c r="CP5" s="8">
        <v>20</v>
      </c>
      <c r="CQ5" s="1"/>
      <c r="CS5" s="8"/>
      <c r="CT5" s="1"/>
      <c r="CV5" s="8"/>
      <c r="CW5" s="1"/>
      <c r="CY5" s="8"/>
      <c r="CZ5" s="1"/>
      <c r="DB5" s="8"/>
      <c r="DE5" s="74"/>
      <c r="DF5" s="299"/>
      <c r="DG5" s="299"/>
      <c r="DH5" s="74"/>
      <c r="DI5" s="74"/>
      <c r="DJ5" s="277">
        <f>IF($J$4=data!$CC$3,NL!DJ4,IF($J$4=data!$CC$4,EN!DJ4,IF($J$4=data!$CC$5,FR!DJ4,IF($J$4=data!$CC$6,DE!DJ4,IF($J$4=data!$CC$7,NR!DJ4,IF($J$4=data!$CC$8,SP!DJ4,IF($J$4=data!$CC$9,SW!DJ4,)))))))</f>
        <v>0</v>
      </c>
      <c r="DK5" s="278"/>
      <c r="DL5" s="278"/>
      <c r="DM5" s="279"/>
      <c r="DN5" s="297" t="str">
        <f>EcoReviva!J5</f>
        <v>Ecoreviva Hybrid</v>
      </c>
      <c r="DO5" s="298">
        <f>EcoReviva!K5</f>
        <v>0</v>
      </c>
      <c r="DP5" s="74"/>
      <c r="DQ5" s="74"/>
    </row>
    <row r="6" spans="1:121" x14ac:dyDescent="0.25">
      <c r="A6" t="str">
        <f>CONCATENATE($CB$9,IF($CB$9=2,EcoReviva!$K$6,50),$CD4,EcoReviva!$L$6)</f>
        <v>15065</v>
      </c>
      <c r="D6" t="e">
        <f t="shared" si="1"/>
        <v>#N/A</v>
      </c>
      <c r="E6" t="e">
        <f t="shared" si="1"/>
        <v>#N/A</v>
      </c>
      <c r="F6" t="e">
        <f t="shared" si="1"/>
        <v>#N/A</v>
      </c>
      <c r="G6" t="e">
        <f t="shared" si="1"/>
        <v>#N/A</v>
      </c>
      <c r="H6" t="e">
        <f t="shared" si="1"/>
        <v>#N/A</v>
      </c>
      <c r="I6" t="e">
        <f t="shared" si="1"/>
        <v>#N/A</v>
      </c>
      <c r="J6" t="e">
        <f t="shared" si="1"/>
        <v>#N/A</v>
      </c>
      <c r="K6" t="e">
        <f t="shared" si="1"/>
        <v>#N/A</v>
      </c>
      <c r="L6" t="e">
        <f t="shared" si="1"/>
        <v>#N/A</v>
      </c>
      <c r="M6" t="e">
        <f t="shared" si="1"/>
        <v>#N/A</v>
      </c>
      <c r="N6" t="e">
        <f t="shared" si="2"/>
        <v>#N/A</v>
      </c>
      <c r="O6" t="e">
        <f t="shared" si="2"/>
        <v>#N/A</v>
      </c>
      <c r="P6" t="e">
        <f t="shared" si="2"/>
        <v>#N/A</v>
      </c>
      <c r="Q6" t="e">
        <f t="shared" si="2"/>
        <v>#N/A</v>
      </c>
      <c r="R6" t="e">
        <f t="shared" si="2"/>
        <v>#N/A</v>
      </c>
      <c r="S6" t="e">
        <f t="shared" si="2"/>
        <v>#N/A</v>
      </c>
      <c r="T6" t="e">
        <f t="shared" si="2"/>
        <v>#N/A</v>
      </c>
      <c r="U6" t="e">
        <f>VLOOKUP($A6,$A$28:$BY$1500,U$4,0)*IF(EcoReviva!$J$5=data!$CB$8,0.9,1)</f>
        <v>#N/A</v>
      </c>
      <c r="V6" t="e">
        <f t="shared" si="2"/>
        <v>#N/A</v>
      </c>
      <c r="W6" t="e">
        <f t="shared" si="2"/>
        <v>#N/A</v>
      </c>
      <c r="X6" t="e">
        <f t="shared" si="3"/>
        <v>#N/A</v>
      </c>
      <c r="Y6" t="e">
        <f t="shared" si="3"/>
        <v>#N/A</v>
      </c>
      <c r="Z6" t="e">
        <f t="shared" si="3"/>
        <v>#N/A</v>
      </c>
      <c r="AA6" t="e">
        <f t="shared" si="3"/>
        <v>#N/A</v>
      </c>
      <c r="AB6" t="e">
        <f t="shared" si="3"/>
        <v>#N/A</v>
      </c>
      <c r="AC6" t="e">
        <f t="shared" si="3"/>
        <v>#N/A</v>
      </c>
      <c r="AD6" t="e">
        <f t="shared" si="3"/>
        <v>#N/A</v>
      </c>
      <c r="AE6" t="e">
        <f t="shared" si="3"/>
        <v>#N/A</v>
      </c>
      <c r="AF6" t="e">
        <f t="shared" si="3"/>
        <v>#N/A</v>
      </c>
      <c r="AG6" t="e">
        <f t="shared" si="3"/>
        <v>#N/A</v>
      </c>
      <c r="AH6" t="e">
        <f t="shared" si="4"/>
        <v>#N/A</v>
      </c>
      <c r="AI6" t="e">
        <f t="shared" si="4"/>
        <v>#N/A</v>
      </c>
      <c r="AJ6" t="e">
        <f t="shared" si="4"/>
        <v>#N/A</v>
      </c>
      <c r="AK6" t="e">
        <f t="shared" si="4"/>
        <v>#N/A</v>
      </c>
      <c r="AL6" t="e">
        <f t="shared" si="4"/>
        <v>#N/A</v>
      </c>
      <c r="AM6" t="e">
        <f t="shared" si="4"/>
        <v>#N/A</v>
      </c>
      <c r="AN6" t="e">
        <f t="shared" si="4"/>
        <v>#N/A</v>
      </c>
      <c r="AO6" t="e">
        <f t="shared" si="4"/>
        <v>#N/A</v>
      </c>
      <c r="AP6" t="e">
        <f t="shared" si="4"/>
        <v>#N/A</v>
      </c>
      <c r="AQ6" t="e">
        <f t="shared" si="4"/>
        <v>#N/A</v>
      </c>
      <c r="AR6" t="e">
        <f t="shared" si="5"/>
        <v>#N/A</v>
      </c>
      <c r="AS6" t="e">
        <f t="shared" si="5"/>
        <v>#N/A</v>
      </c>
      <c r="AT6" t="e">
        <f t="shared" si="5"/>
        <v>#N/A</v>
      </c>
      <c r="AU6" t="e">
        <f t="shared" si="5"/>
        <v>#N/A</v>
      </c>
      <c r="AV6" t="e">
        <f t="shared" si="5"/>
        <v>#N/A</v>
      </c>
      <c r="AW6" t="e">
        <f t="shared" si="5"/>
        <v>#N/A</v>
      </c>
      <c r="AX6" t="e">
        <f t="shared" si="5"/>
        <v>#N/A</v>
      </c>
      <c r="AY6" t="e">
        <f t="shared" si="5"/>
        <v>#N/A</v>
      </c>
      <c r="AZ6" t="e">
        <f t="shared" si="5"/>
        <v>#N/A</v>
      </c>
      <c r="BA6" t="e">
        <f t="shared" si="5"/>
        <v>#N/A</v>
      </c>
      <c r="BB6" t="e">
        <f t="shared" si="6"/>
        <v>#N/A</v>
      </c>
      <c r="BC6" t="e">
        <f t="shared" si="6"/>
        <v>#N/A</v>
      </c>
      <c r="BD6" t="e">
        <f t="shared" si="6"/>
        <v>#N/A</v>
      </c>
      <c r="BE6" t="e">
        <f t="shared" si="6"/>
        <v>#N/A</v>
      </c>
      <c r="BF6" t="e">
        <f t="shared" si="6"/>
        <v>#N/A</v>
      </c>
      <c r="BG6" t="e">
        <f t="shared" si="6"/>
        <v>#N/A</v>
      </c>
      <c r="BH6" t="e">
        <f t="shared" si="6"/>
        <v>#N/A</v>
      </c>
      <c r="BI6" t="e">
        <f t="shared" si="6"/>
        <v>#N/A</v>
      </c>
      <c r="BJ6" t="e">
        <f t="shared" si="6"/>
        <v>#N/A</v>
      </c>
      <c r="BK6" t="e">
        <f t="shared" si="6"/>
        <v>#N/A</v>
      </c>
      <c r="BL6" t="e">
        <f t="shared" si="7"/>
        <v>#N/A</v>
      </c>
      <c r="BM6" t="e">
        <f t="shared" si="7"/>
        <v>#N/A</v>
      </c>
      <c r="BN6" t="e">
        <f t="shared" si="7"/>
        <v>#N/A</v>
      </c>
      <c r="BO6" t="e">
        <f t="shared" si="7"/>
        <v>#N/A</v>
      </c>
      <c r="BP6" t="e">
        <f t="shared" si="7"/>
        <v>#N/A</v>
      </c>
      <c r="BQ6" t="e">
        <f t="shared" si="7"/>
        <v>#N/A</v>
      </c>
      <c r="BR6" t="e">
        <f t="shared" si="7"/>
        <v>#N/A</v>
      </c>
      <c r="BS6" t="e">
        <f t="shared" si="7"/>
        <v>#N/A</v>
      </c>
      <c r="BT6" t="e">
        <f t="shared" si="7"/>
        <v>#N/A</v>
      </c>
      <c r="BU6" t="e">
        <f t="shared" si="7"/>
        <v>#N/A</v>
      </c>
      <c r="BV6" t="e">
        <f t="shared" si="7"/>
        <v>#N/A</v>
      </c>
      <c r="BW6" t="e">
        <f t="shared" si="7"/>
        <v>#N/A</v>
      </c>
      <c r="BX6" t="e">
        <f t="shared" si="7"/>
        <v>#N/A</v>
      </c>
      <c r="BY6" t="e">
        <f t="shared" si="7"/>
        <v>#N/A</v>
      </c>
      <c r="CA6" t="s">
        <v>280</v>
      </c>
      <c r="CB6" s="1">
        <f>CH1</f>
        <v>0</v>
      </c>
      <c r="CC6" t="s">
        <v>31</v>
      </c>
      <c r="CD6">
        <v>85</v>
      </c>
      <c r="CE6">
        <f t="shared" si="0"/>
        <v>55</v>
      </c>
      <c r="CF6" s="8">
        <v>16</v>
      </c>
      <c r="CH6" s="1"/>
      <c r="CJ6" s="8"/>
      <c r="CK6" s="1">
        <v>55</v>
      </c>
      <c r="CL6">
        <v>85</v>
      </c>
      <c r="CM6" s="8"/>
      <c r="CN6" s="1">
        <v>55</v>
      </c>
      <c r="CO6">
        <v>85</v>
      </c>
      <c r="CP6" s="8"/>
      <c r="CQ6" s="1"/>
      <c r="CS6" s="8"/>
      <c r="CT6" s="1"/>
      <c r="CV6" s="8"/>
      <c r="CW6" s="1"/>
      <c r="CY6" s="8"/>
      <c r="CZ6" s="1"/>
      <c r="DB6" s="8"/>
      <c r="DE6" s="74"/>
      <c r="DF6" s="75"/>
      <c r="DG6" s="74"/>
      <c r="DH6" s="74"/>
      <c r="DI6" s="74"/>
      <c r="DJ6" s="277" t="str">
        <f>IF($J$4=data!$CC$3,NL!DI4,IF($J$4=data!$CC$4,EN!DI4,IF($J$4=data!$CC$5,FR!DI4,IF($J$4=data!$CC$6,DE!DI4,IF($J$4=data!$CC$7,NR!DI4,IF($J$4=data!$CC$8,SP!DI4,IF($J$4=data!$CC$9,SW!DI4,)))))))&amp;" [centimeter]"</f>
        <v xml:space="preserve"> [centimeter]</v>
      </c>
      <c r="DK6" s="278"/>
      <c r="DL6" s="278"/>
      <c r="DM6" s="279"/>
      <c r="DN6" s="150">
        <f>EcoReviva!J6</f>
        <v>0</v>
      </c>
      <c r="DO6" s="150">
        <f>EcoReviva!K6</f>
        <v>0</v>
      </c>
      <c r="DP6" s="150">
        <f>EcoReviva!L6</f>
        <v>0</v>
      </c>
      <c r="DQ6" s="151">
        <f>data!DL6</f>
        <v>0</v>
      </c>
    </row>
    <row r="7" spans="1:121" x14ac:dyDescent="0.25">
      <c r="A7" t="str">
        <f>CONCATENATE($CB$9,IF($CB$9=2,EcoReviva!$K$6,50),$CD5,EcoReviva!$L$6)</f>
        <v>15075</v>
      </c>
      <c r="D7" t="e">
        <f t="shared" si="1"/>
        <v>#N/A</v>
      </c>
      <c r="E7" t="e">
        <f t="shared" si="1"/>
        <v>#N/A</v>
      </c>
      <c r="F7" t="e">
        <f t="shared" si="1"/>
        <v>#N/A</v>
      </c>
      <c r="G7" t="e">
        <f t="shared" si="1"/>
        <v>#N/A</v>
      </c>
      <c r="H7" t="e">
        <f t="shared" si="1"/>
        <v>#N/A</v>
      </c>
      <c r="I7" t="e">
        <f t="shared" si="1"/>
        <v>#N/A</v>
      </c>
      <c r="J7" t="e">
        <f t="shared" si="1"/>
        <v>#N/A</v>
      </c>
      <c r="K7" t="e">
        <f t="shared" si="1"/>
        <v>#N/A</v>
      </c>
      <c r="L7" t="e">
        <f t="shared" si="1"/>
        <v>#N/A</v>
      </c>
      <c r="M7" t="e">
        <f t="shared" si="1"/>
        <v>#N/A</v>
      </c>
      <c r="N7" t="e">
        <f t="shared" si="2"/>
        <v>#N/A</v>
      </c>
      <c r="O7" t="e">
        <f t="shared" si="2"/>
        <v>#N/A</v>
      </c>
      <c r="P7" t="e">
        <f t="shared" si="2"/>
        <v>#N/A</v>
      </c>
      <c r="Q7" t="e">
        <f t="shared" si="2"/>
        <v>#N/A</v>
      </c>
      <c r="R7" t="e">
        <f t="shared" si="2"/>
        <v>#N/A</v>
      </c>
      <c r="S7" t="e">
        <f t="shared" si="2"/>
        <v>#N/A</v>
      </c>
      <c r="T7" t="e">
        <f t="shared" si="2"/>
        <v>#N/A</v>
      </c>
      <c r="U7" t="e">
        <f>VLOOKUP($A7,$A$28:$BY$1500,U$4,0)*IF(EcoReviva!$J$5=data!$CB$8,0.9,1)</f>
        <v>#N/A</v>
      </c>
      <c r="V7" t="e">
        <f t="shared" si="2"/>
        <v>#N/A</v>
      </c>
      <c r="W7" t="e">
        <f t="shared" si="2"/>
        <v>#N/A</v>
      </c>
      <c r="X7" t="e">
        <f t="shared" si="3"/>
        <v>#N/A</v>
      </c>
      <c r="Y7" t="e">
        <f t="shared" si="3"/>
        <v>#N/A</v>
      </c>
      <c r="Z7" t="e">
        <f t="shared" si="3"/>
        <v>#N/A</v>
      </c>
      <c r="AA7" t="e">
        <f t="shared" si="3"/>
        <v>#N/A</v>
      </c>
      <c r="AB7" t="e">
        <f t="shared" si="3"/>
        <v>#N/A</v>
      </c>
      <c r="AC7" t="e">
        <f t="shared" si="3"/>
        <v>#N/A</v>
      </c>
      <c r="AD7" t="e">
        <f t="shared" si="3"/>
        <v>#N/A</v>
      </c>
      <c r="AE7" t="e">
        <f t="shared" si="3"/>
        <v>#N/A</v>
      </c>
      <c r="AF7" t="e">
        <f t="shared" si="3"/>
        <v>#N/A</v>
      </c>
      <c r="AG7" t="e">
        <f t="shared" si="3"/>
        <v>#N/A</v>
      </c>
      <c r="AH7" t="e">
        <f t="shared" si="4"/>
        <v>#N/A</v>
      </c>
      <c r="AI7" t="e">
        <f t="shared" si="4"/>
        <v>#N/A</v>
      </c>
      <c r="AJ7" t="e">
        <f t="shared" si="4"/>
        <v>#N/A</v>
      </c>
      <c r="AK7" t="e">
        <f t="shared" si="4"/>
        <v>#N/A</v>
      </c>
      <c r="AL7" t="e">
        <f t="shared" si="4"/>
        <v>#N/A</v>
      </c>
      <c r="AM7" t="e">
        <f t="shared" si="4"/>
        <v>#N/A</v>
      </c>
      <c r="AN7" t="e">
        <f t="shared" si="4"/>
        <v>#N/A</v>
      </c>
      <c r="AO7" t="e">
        <f t="shared" si="4"/>
        <v>#N/A</v>
      </c>
      <c r="AP7" t="e">
        <f t="shared" si="4"/>
        <v>#N/A</v>
      </c>
      <c r="AQ7" t="e">
        <f t="shared" si="4"/>
        <v>#N/A</v>
      </c>
      <c r="AR7" t="e">
        <f t="shared" si="5"/>
        <v>#N/A</v>
      </c>
      <c r="AS7" t="e">
        <f t="shared" si="5"/>
        <v>#N/A</v>
      </c>
      <c r="AT7" t="e">
        <f t="shared" si="5"/>
        <v>#N/A</v>
      </c>
      <c r="AU7" t="e">
        <f t="shared" si="5"/>
        <v>#N/A</v>
      </c>
      <c r="AV7" t="e">
        <f t="shared" si="5"/>
        <v>#N/A</v>
      </c>
      <c r="AW7" t="e">
        <f t="shared" si="5"/>
        <v>#N/A</v>
      </c>
      <c r="AX7" t="e">
        <f t="shared" si="5"/>
        <v>#N/A</v>
      </c>
      <c r="AY7" t="e">
        <f t="shared" si="5"/>
        <v>#N/A</v>
      </c>
      <c r="AZ7" t="e">
        <f t="shared" si="5"/>
        <v>#N/A</v>
      </c>
      <c r="BA7" t="e">
        <f t="shared" si="5"/>
        <v>#N/A</v>
      </c>
      <c r="BB7" t="e">
        <f t="shared" si="6"/>
        <v>#N/A</v>
      </c>
      <c r="BC7" t="e">
        <f t="shared" si="6"/>
        <v>#N/A</v>
      </c>
      <c r="BD7" t="e">
        <f t="shared" si="6"/>
        <v>#N/A</v>
      </c>
      <c r="BE7" t="e">
        <f t="shared" si="6"/>
        <v>#N/A</v>
      </c>
      <c r="BF7" t="e">
        <f t="shared" si="6"/>
        <v>#N/A</v>
      </c>
      <c r="BG7" t="e">
        <f t="shared" si="6"/>
        <v>#N/A</v>
      </c>
      <c r="BH7" t="e">
        <f t="shared" si="6"/>
        <v>#N/A</v>
      </c>
      <c r="BI7" t="e">
        <f t="shared" si="6"/>
        <v>#N/A</v>
      </c>
      <c r="BJ7" t="e">
        <f t="shared" si="6"/>
        <v>#N/A</v>
      </c>
      <c r="BK7" t="e">
        <f t="shared" si="6"/>
        <v>#N/A</v>
      </c>
      <c r="BL7" t="e">
        <f t="shared" si="7"/>
        <v>#N/A</v>
      </c>
      <c r="BM7" t="e">
        <f t="shared" si="7"/>
        <v>#N/A</v>
      </c>
      <c r="BN7" t="e">
        <f t="shared" si="7"/>
        <v>#N/A</v>
      </c>
      <c r="BO7" t="e">
        <f t="shared" si="7"/>
        <v>#N/A</v>
      </c>
      <c r="BP7" t="e">
        <f t="shared" si="7"/>
        <v>#N/A</v>
      </c>
      <c r="BQ7" t="e">
        <f t="shared" si="7"/>
        <v>#N/A</v>
      </c>
      <c r="BR7" t="e">
        <f t="shared" si="7"/>
        <v>#N/A</v>
      </c>
      <c r="BS7" t="e">
        <f t="shared" si="7"/>
        <v>#N/A</v>
      </c>
      <c r="BT7" t="e">
        <f t="shared" si="7"/>
        <v>#N/A</v>
      </c>
      <c r="BU7" t="e">
        <f t="shared" si="7"/>
        <v>#N/A</v>
      </c>
      <c r="BV7" t="e">
        <f t="shared" si="7"/>
        <v>#N/A</v>
      </c>
      <c r="BW7" t="e">
        <f t="shared" si="7"/>
        <v>#N/A</v>
      </c>
      <c r="BX7" t="e">
        <f t="shared" si="7"/>
        <v>#N/A</v>
      </c>
      <c r="BY7" t="e">
        <f t="shared" si="7"/>
        <v>#N/A</v>
      </c>
      <c r="CA7" t="s">
        <v>383</v>
      </c>
      <c r="CB7" t="s">
        <v>382</v>
      </c>
      <c r="CC7" t="s">
        <v>148</v>
      </c>
      <c r="CD7">
        <v>95</v>
      </c>
      <c r="CE7">
        <f t="shared" si="0"/>
        <v>60</v>
      </c>
      <c r="CF7" s="8">
        <v>20</v>
      </c>
      <c r="CH7" s="1"/>
      <c r="CJ7" s="8"/>
      <c r="CK7" s="1">
        <v>60</v>
      </c>
      <c r="CL7">
        <v>95</v>
      </c>
      <c r="CM7" s="8"/>
      <c r="CN7" s="1">
        <v>60</v>
      </c>
      <c r="CO7">
        <v>95</v>
      </c>
      <c r="CP7" s="8"/>
      <c r="CQ7" s="1"/>
      <c r="CS7" s="8"/>
      <c r="CT7" s="1"/>
      <c r="CV7" s="8"/>
      <c r="CW7" s="1"/>
      <c r="CY7" s="8"/>
      <c r="CZ7" s="1"/>
      <c r="DB7" s="8"/>
      <c r="DE7" s="74"/>
      <c r="DF7" s="76"/>
      <c r="DG7" s="77"/>
      <c r="DH7" s="77"/>
      <c r="DI7" s="77"/>
      <c r="DJ7" s="78"/>
      <c r="DK7" s="251">
        <f>IF($J$4=data!$CC$3,NL!DF3,IF($J$4=data!$CC$4,EN!DF3,IF($J$4=data!$CC$5,FR!DF3,IF($J$4=data!$CC$6,DE!DF3,IF($J$4=data!$CC$7,NR!DF3,IF($J$4=data!$CC$8,SP!DF3,IF($J$4=data!$CC$9,SW!DF3,)))))))</f>
        <v>0</v>
      </c>
      <c r="DL7" s="78"/>
      <c r="DM7" s="293">
        <f>IF($J$4=data!$CC$3,NL!DF16,IF($J$4=data!$CC$4,EN!DF16,IF($J$4=data!$CC$5,FR!DF16,IF($J$4=data!$CC$6,DE!DF16,IF($J$4=data!$CC$7,NR!DF16,IF($J$4=data!$CC$8,SP!DF16,IF($J$4=data!$CC$9,SW!DF16,)))))))</f>
        <v>0</v>
      </c>
      <c r="DN7" s="293"/>
      <c r="DO7" s="293">
        <f>IF($J$4=data!$CC$3,NL!DF4,IF($J$4=data!$CC$4,EN!DF4,IF($J$4=data!$CC$5,FR!DF4,IF($J$4=data!$CC$6,DE!DF4,IF($J$4=data!$CC$7,NR!DF4,IF($J$4=data!$CC$8,SP!DF4,IF($J$4=data!$CC$9,SW!DF4,)))))))</f>
        <v>0</v>
      </c>
      <c r="DP7" s="293">
        <f>IF($J$4=data!$CC$3,NL!DF5,IF($J$4=data!$CC$4,EN!DF5,IF($J$4=data!$CC$5,FR!DF5,IF($J$4=data!$CC$6,DE!DF5,IF($J$4=data!$CC$7,NR!DF5,IF($J$4=data!$CC$8,SP!DF5,IF($J$4=data!$CC$9,SW!DF5,)))))))</f>
        <v>0</v>
      </c>
      <c r="DQ7" s="291">
        <f>IF($J$4=data!$CC$3,NL!DF6,IF($J$4=data!$CC$4,EN!DF6,IF($J$4=data!$CC$5,FR!DF6,IF($J$4=data!$CC$6,DE!DF6,IF($J$4=data!$CC$7,NR!DF6,IF($J$4=data!$CC$8,SP!DF6,IF($J$4=data!$CC$9,SW!DF6,)))))))</f>
        <v>0</v>
      </c>
    </row>
    <row r="8" spans="1:121" x14ac:dyDescent="0.25">
      <c r="A8" t="str">
        <f>CONCATENATE($CB$9,IF($CB$9=2,EcoReviva!$K$6,50),$CD6,EcoReviva!$L$6)</f>
        <v>15085</v>
      </c>
      <c r="D8" t="e">
        <f t="shared" si="1"/>
        <v>#N/A</v>
      </c>
      <c r="E8" t="e">
        <f t="shared" si="1"/>
        <v>#N/A</v>
      </c>
      <c r="F8" t="e">
        <f t="shared" si="1"/>
        <v>#N/A</v>
      </c>
      <c r="G8" t="e">
        <f t="shared" si="1"/>
        <v>#N/A</v>
      </c>
      <c r="H8" t="e">
        <f t="shared" si="1"/>
        <v>#N/A</v>
      </c>
      <c r="I8" t="e">
        <f t="shared" si="1"/>
        <v>#N/A</v>
      </c>
      <c r="J8" t="e">
        <f t="shared" si="1"/>
        <v>#N/A</v>
      </c>
      <c r="K8" t="e">
        <f t="shared" si="1"/>
        <v>#N/A</v>
      </c>
      <c r="L8" t="e">
        <f t="shared" si="1"/>
        <v>#N/A</v>
      </c>
      <c r="M8" t="e">
        <f t="shared" si="1"/>
        <v>#N/A</v>
      </c>
      <c r="N8" t="e">
        <f t="shared" si="2"/>
        <v>#N/A</v>
      </c>
      <c r="O8" t="e">
        <f t="shared" si="2"/>
        <v>#N/A</v>
      </c>
      <c r="P8" t="e">
        <f t="shared" si="2"/>
        <v>#N/A</v>
      </c>
      <c r="Q8" t="e">
        <f t="shared" si="2"/>
        <v>#N/A</v>
      </c>
      <c r="R8" t="e">
        <f t="shared" si="2"/>
        <v>#N/A</v>
      </c>
      <c r="S8" t="e">
        <f t="shared" si="2"/>
        <v>#N/A</v>
      </c>
      <c r="T8" t="e">
        <f t="shared" si="2"/>
        <v>#N/A</v>
      </c>
      <c r="U8" t="e">
        <f>VLOOKUP($A8,$A$28:$BY$1500,U$4,0)*IF(EcoReviva!$J$5=data!$CB$8,0.9,1)</f>
        <v>#N/A</v>
      </c>
      <c r="V8" t="e">
        <f t="shared" si="2"/>
        <v>#N/A</v>
      </c>
      <c r="W8" t="e">
        <f t="shared" si="2"/>
        <v>#N/A</v>
      </c>
      <c r="X8" t="e">
        <f t="shared" si="3"/>
        <v>#N/A</v>
      </c>
      <c r="Y8" t="e">
        <f t="shared" si="3"/>
        <v>#N/A</v>
      </c>
      <c r="Z8" t="e">
        <f t="shared" si="3"/>
        <v>#N/A</v>
      </c>
      <c r="AA8" t="e">
        <f t="shared" si="3"/>
        <v>#N/A</v>
      </c>
      <c r="AB8" t="e">
        <f t="shared" si="3"/>
        <v>#N/A</v>
      </c>
      <c r="AC8" t="e">
        <f t="shared" si="3"/>
        <v>#N/A</v>
      </c>
      <c r="AD8" t="e">
        <f t="shared" si="3"/>
        <v>#N/A</v>
      </c>
      <c r="AE8" t="e">
        <f t="shared" si="3"/>
        <v>#N/A</v>
      </c>
      <c r="AF8" t="e">
        <f t="shared" si="3"/>
        <v>#N/A</v>
      </c>
      <c r="AG8" t="e">
        <f t="shared" si="3"/>
        <v>#N/A</v>
      </c>
      <c r="AH8" t="e">
        <f t="shared" si="4"/>
        <v>#N/A</v>
      </c>
      <c r="AI8" t="e">
        <f t="shared" si="4"/>
        <v>#N/A</v>
      </c>
      <c r="AJ8" t="e">
        <f t="shared" si="4"/>
        <v>#N/A</v>
      </c>
      <c r="AK8" t="e">
        <f t="shared" si="4"/>
        <v>#N/A</v>
      </c>
      <c r="AL8" t="e">
        <f t="shared" si="4"/>
        <v>#N/A</v>
      </c>
      <c r="AM8" t="e">
        <f t="shared" si="4"/>
        <v>#N/A</v>
      </c>
      <c r="AN8" t="e">
        <f t="shared" si="4"/>
        <v>#N/A</v>
      </c>
      <c r="AO8" t="e">
        <f t="shared" si="4"/>
        <v>#N/A</v>
      </c>
      <c r="AP8" t="e">
        <f t="shared" si="4"/>
        <v>#N/A</v>
      </c>
      <c r="AQ8" t="e">
        <f t="shared" si="4"/>
        <v>#N/A</v>
      </c>
      <c r="AR8" t="e">
        <f t="shared" si="5"/>
        <v>#N/A</v>
      </c>
      <c r="AS8" t="e">
        <f t="shared" si="5"/>
        <v>#N/A</v>
      </c>
      <c r="AT8" t="e">
        <f t="shared" si="5"/>
        <v>#N/A</v>
      </c>
      <c r="AU8" t="e">
        <f t="shared" si="5"/>
        <v>#N/A</v>
      </c>
      <c r="AV8" t="e">
        <f t="shared" si="5"/>
        <v>#N/A</v>
      </c>
      <c r="AW8" t="e">
        <f t="shared" si="5"/>
        <v>#N/A</v>
      </c>
      <c r="AX8" t="e">
        <f t="shared" si="5"/>
        <v>#N/A</v>
      </c>
      <c r="AY8" t="e">
        <f t="shared" si="5"/>
        <v>#N/A</v>
      </c>
      <c r="AZ8" t="e">
        <f t="shared" si="5"/>
        <v>#N/A</v>
      </c>
      <c r="BA8" t="e">
        <f t="shared" si="5"/>
        <v>#N/A</v>
      </c>
      <c r="BB8" t="e">
        <f t="shared" si="6"/>
        <v>#N/A</v>
      </c>
      <c r="BC8" t="e">
        <f t="shared" si="6"/>
        <v>#N/A</v>
      </c>
      <c r="BD8" t="e">
        <f t="shared" si="6"/>
        <v>#N/A</v>
      </c>
      <c r="BE8" t="e">
        <f t="shared" si="6"/>
        <v>#N/A</v>
      </c>
      <c r="BF8" t="e">
        <f t="shared" si="6"/>
        <v>#N/A</v>
      </c>
      <c r="BG8" t="e">
        <f t="shared" si="6"/>
        <v>#N/A</v>
      </c>
      <c r="BH8" t="e">
        <f t="shared" si="6"/>
        <v>#N/A</v>
      </c>
      <c r="BI8" t="e">
        <f t="shared" si="6"/>
        <v>#N/A</v>
      </c>
      <c r="BJ8" t="e">
        <f t="shared" si="6"/>
        <v>#N/A</v>
      </c>
      <c r="BK8" t="e">
        <f t="shared" si="6"/>
        <v>#N/A</v>
      </c>
      <c r="BL8" t="e">
        <f t="shared" si="7"/>
        <v>#N/A</v>
      </c>
      <c r="BM8" t="e">
        <f t="shared" si="7"/>
        <v>#N/A</v>
      </c>
      <c r="BN8" t="e">
        <f t="shared" si="7"/>
        <v>#N/A</v>
      </c>
      <c r="BO8" t="e">
        <f t="shared" si="7"/>
        <v>#N/A</v>
      </c>
      <c r="BP8" t="e">
        <f t="shared" si="7"/>
        <v>#N/A</v>
      </c>
      <c r="BQ8" t="e">
        <f t="shared" si="7"/>
        <v>#N/A</v>
      </c>
      <c r="BR8" t="e">
        <f t="shared" si="7"/>
        <v>#N/A</v>
      </c>
      <c r="BS8" t="e">
        <f t="shared" si="7"/>
        <v>#N/A</v>
      </c>
      <c r="BT8" t="e">
        <f t="shared" si="7"/>
        <v>#N/A</v>
      </c>
      <c r="BU8" t="e">
        <f t="shared" si="7"/>
        <v>#N/A</v>
      </c>
      <c r="BV8" t="e">
        <f t="shared" si="7"/>
        <v>#N/A</v>
      </c>
      <c r="BW8" t="e">
        <f t="shared" si="7"/>
        <v>#N/A</v>
      </c>
      <c r="BX8" t="e">
        <f t="shared" si="7"/>
        <v>#N/A</v>
      </c>
      <c r="BY8" t="e">
        <f t="shared" si="7"/>
        <v>#N/A</v>
      </c>
      <c r="CA8" t="s">
        <v>384</v>
      </c>
      <c r="CB8" t="s">
        <v>385</v>
      </c>
      <c r="CC8" t="s">
        <v>248</v>
      </c>
      <c r="CD8">
        <v>105</v>
      </c>
      <c r="CE8">
        <f t="shared" si="0"/>
        <v>65</v>
      </c>
      <c r="CF8" s="8">
        <v>21</v>
      </c>
      <c r="CH8" s="1"/>
      <c r="CJ8" s="8"/>
      <c r="CK8" s="1">
        <v>65</v>
      </c>
      <c r="CL8">
        <v>105</v>
      </c>
      <c r="CM8" s="8"/>
      <c r="CN8" s="1">
        <v>65</v>
      </c>
      <c r="CO8">
        <v>105</v>
      </c>
      <c r="CP8" s="8"/>
      <c r="CQ8" s="1"/>
      <c r="CS8" s="8"/>
      <c r="CT8" s="1"/>
      <c r="CV8" s="8"/>
      <c r="CW8" s="1"/>
      <c r="CY8" s="8"/>
      <c r="CZ8" s="1"/>
      <c r="DB8" s="8"/>
      <c r="DE8" s="74"/>
      <c r="DF8" s="79">
        <f>IF($J$4=data!$CC$3,NL!DI5,IF($J$4=data!$CC$4,EN!DI5,IF($J$4=data!$CC$5,FR!DI5,IF($J$4=data!$CC$6,DE!DI5,IF($J$4=data!$CC$7,NR!DI5,IF($J$4=data!$CC$8,SP!DI5,IF($J$4=data!$CC$9,SW!DI5,)))))))</f>
        <v>0</v>
      </c>
      <c r="DG8" s="78"/>
      <c r="DH8" s="78"/>
      <c r="DI8" s="78"/>
      <c r="DJ8" s="78"/>
      <c r="DK8" s="78"/>
      <c r="DL8" s="78"/>
      <c r="DM8" s="294"/>
      <c r="DN8" s="294"/>
      <c r="DO8" s="294"/>
      <c r="DP8" s="294"/>
      <c r="DQ8" s="292"/>
    </row>
    <row r="9" spans="1:121" x14ac:dyDescent="0.25">
      <c r="A9" t="str">
        <f>CONCATENATE($CB$9,IF($CB$9=2,EcoReviva!$K$6,50),$CD7,EcoReviva!$L$6)</f>
        <v>15095</v>
      </c>
      <c r="D9" t="e">
        <f t="shared" si="1"/>
        <v>#N/A</v>
      </c>
      <c r="E9" t="e">
        <f t="shared" si="1"/>
        <v>#N/A</v>
      </c>
      <c r="F9" t="e">
        <f t="shared" si="1"/>
        <v>#N/A</v>
      </c>
      <c r="G9" t="e">
        <f t="shared" si="1"/>
        <v>#N/A</v>
      </c>
      <c r="H9" t="e">
        <f t="shared" si="1"/>
        <v>#N/A</v>
      </c>
      <c r="I9" t="e">
        <f t="shared" si="1"/>
        <v>#N/A</v>
      </c>
      <c r="J9" t="e">
        <f t="shared" si="1"/>
        <v>#N/A</v>
      </c>
      <c r="K9" t="e">
        <f t="shared" si="1"/>
        <v>#N/A</v>
      </c>
      <c r="L9" t="e">
        <f t="shared" si="1"/>
        <v>#N/A</v>
      </c>
      <c r="M9" t="e">
        <f t="shared" si="1"/>
        <v>#N/A</v>
      </c>
      <c r="N9" t="e">
        <f t="shared" si="2"/>
        <v>#N/A</v>
      </c>
      <c r="O9" t="e">
        <f t="shared" si="2"/>
        <v>#N/A</v>
      </c>
      <c r="P9" t="e">
        <f t="shared" si="2"/>
        <v>#N/A</v>
      </c>
      <c r="Q9" t="e">
        <f t="shared" si="2"/>
        <v>#N/A</v>
      </c>
      <c r="R9" t="e">
        <f t="shared" si="2"/>
        <v>#N/A</v>
      </c>
      <c r="S9" t="e">
        <f t="shared" si="2"/>
        <v>#N/A</v>
      </c>
      <c r="T9" t="e">
        <f t="shared" si="2"/>
        <v>#N/A</v>
      </c>
      <c r="U9" t="e">
        <f>VLOOKUP($A9,$A$28:$BY$1500,U$4,0)*IF(EcoReviva!$J$5=data!$CB$8,0.9,1)</f>
        <v>#N/A</v>
      </c>
      <c r="V9" t="e">
        <f t="shared" si="2"/>
        <v>#N/A</v>
      </c>
      <c r="W9" t="e">
        <f t="shared" si="2"/>
        <v>#N/A</v>
      </c>
      <c r="X9" t="e">
        <f t="shared" si="3"/>
        <v>#N/A</v>
      </c>
      <c r="Y9" t="e">
        <f t="shared" si="3"/>
        <v>#N/A</v>
      </c>
      <c r="Z9" t="e">
        <f t="shared" si="3"/>
        <v>#N/A</v>
      </c>
      <c r="AA9" t="e">
        <f t="shared" si="3"/>
        <v>#N/A</v>
      </c>
      <c r="AB9" t="e">
        <f t="shared" si="3"/>
        <v>#N/A</v>
      </c>
      <c r="AC9" t="e">
        <f t="shared" si="3"/>
        <v>#N/A</v>
      </c>
      <c r="AD9" t="e">
        <f t="shared" si="3"/>
        <v>#N/A</v>
      </c>
      <c r="AE9" t="e">
        <f t="shared" si="3"/>
        <v>#N/A</v>
      </c>
      <c r="AF9" t="e">
        <f t="shared" si="3"/>
        <v>#N/A</v>
      </c>
      <c r="AG9" t="e">
        <f t="shared" si="3"/>
        <v>#N/A</v>
      </c>
      <c r="AH9" t="e">
        <f t="shared" si="4"/>
        <v>#N/A</v>
      </c>
      <c r="AI9" t="e">
        <f t="shared" si="4"/>
        <v>#N/A</v>
      </c>
      <c r="AJ9" t="e">
        <f t="shared" si="4"/>
        <v>#N/A</v>
      </c>
      <c r="AK9" t="e">
        <f t="shared" si="4"/>
        <v>#N/A</v>
      </c>
      <c r="AL9" t="e">
        <f t="shared" si="4"/>
        <v>#N/A</v>
      </c>
      <c r="AM9" t="e">
        <f t="shared" si="4"/>
        <v>#N/A</v>
      </c>
      <c r="AN9" t="e">
        <f t="shared" si="4"/>
        <v>#N/A</v>
      </c>
      <c r="AO9" t="e">
        <f t="shared" si="4"/>
        <v>#N/A</v>
      </c>
      <c r="AP9" t="e">
        <f t="shared" si="4"/>
        <v>#N/A</v>
      </c>
      <c r="AQ9" t="e">
        <f t="shared" si="4"/>
        <v>#N/A</v>
      </c>
      <c r="AR9" t="e">
        <f t="shared" si="5"/>
        <v>#N/A</v>
      </c>
      <c r="AS9" t="e">
        <f t="shared" si="5"/>
        <v>#N/A</v>
      </c>
      <c r="AT9" t="e">
        <f t="shared" si="5"/>
        <v>#N/A</v>
      </c>
      <c r="AU9" t="e">
        <f t="shared" si="5"/>
        <v>#N/A</v>
      </c>
      <c r="AV9" t="e">
        <f t="shared" si="5"/>
        <v>#N/A</v>
      </c>
      <c r="AW9" t="e">
        <f t="shared" si="5"/>
        <v>#N/A</v>
      </c>
      <c r="AX9" t="e">
        <f t="shared" si="5"/>
        <v>#N/A</v>
      </c>
      <c r="AY9" t="e">
        <f t="shared" si="5"/>
        <v>#N/A</v>
      </c>
      <c r="AZ9" t="e">
        <f t="shared" si="5"/>
        <v>#N/A</v>
      </c>
      <c r="BA9" t="e">
        <f t="shared" si="5"/>
        <v>#N/A</v>
      </c>
      <c r="BB9" t="e">
        <f t="shared" si="6"/>
        <v>#N/A</v>
      </c>
      <c r="BC9" t="e">
        <f t="shared" si="6"/>
        <v>#N/A</v>
      </c>
      <c r="BD9" t="e">
        <f t="shared" si="6"/>
        <v>#N/A</v>
      </c>
      <c r="BE9" t="e">
        <f t="shared" si="6"/>
        <v>#N/A</v>
      </c>
      <c r="BF9" t="e">
        <f t="shared" si="6"/>
        <v>#N/A</v>
      </c>
      <c r="BG9" t="e">
        <f t="shared" si="6"/>
        <v>#N/A</v>
      </c>
      <c r="BH9" t="e">
        <f t="shared" si="6"/>
        <v>#N/A</v>
      </c>
      <c r="BI9" t="e">
        <f t="shared" si="6"/>
        <v>#N/A</v>
      </c>
      <c r="BJ9" t="e">
        <f t="shared" si="6"/>
        <v>#N/A</v>
      </c>
      <c r="BK9" t="e">
        <f t="shared" si="6"/>
        <v>#N/A</v>
      </c>
      <c r="BL9" t="e">
        <f t="shared" si="7"/>
        <v>#N/A</v>
      </c>
      <c r="BM9" t="e">
        <f t="shared" si="7"/>
        <v>#N/A</v>
      </c>
      <c r="BN9" t="e">
        <f t="shared" si="7"/>
        <v>#N/A</v>
      </c>
      <c r="BO9" t="e">
        <f t="shared" si="7"/>
        <v>#N/A</v>
      </c>
      <c r="BP9" t="e">
        <f t="shared" si="7"/>
        <v>#N/A</v>
      </c>
      <c r="BQ9" t="e">
        <f t="shared" si="7"/>
        <v>#N/A</v>
      </c>
      <c r="BR9" t="e">
        <f t="shared" si="7"/>
        <v>#N/A</v>
      </c>
      <c r="BS9" t="e">
        <f t="shared" si="7"/>
        <v>#N/A</v>
      </c>
      <c r="BT9" t="e">
        <f t="shared" si="7"/>
        <v>#N/A</v>
      </c>
      <c r="BU9" t="e">
        <f t="shared" si="7"/>
        <v>#N/A</v>
      </c>
      <c r="BV9" t="e">
        <f t="shared" si="7"/>
        <v>#N/A</v>
      </c>
      <c r="BW9" t="e">
        <f t="shared" si="7"/>
        <v>#N/A</v>
      </c>
      <c r="BX9" t="e">
        <f t="shared" si="7"/>
        <v>#N/A</v>
      </c>
      <c r="BY9" t="e">
        <f t="shared" si="7"/>
        <v>#N/A</v>
      </c>
      <c r="CA9" t="e">
        <f>IF(#REF!=data!CA3,1,IF(#REF!=data!CA4,2,IF(#REF!=data!CA5,3,IF(#REF!=data!CA6,3))))</f>
        <v>#REF!</v>
      </c>
      <c r="CB9" s="1">
        <f>IF(EcoReviva!$J$5=data!CB3,1,IF(EcoReviva!$J$5=data!CB4,2,IF(EcoReviva!$J$5=data!CB5,3,IF(EcoReviva!$J$5=data!CB6,3,IF(EcoReviva!$J$5=data!CB7,5,IF(EcoReviva!$J$5=data!CB8,1))))))</f>
        <v>1</v>
      </c>
      <c r="CC9" t="s">
        <v>287</v>
      </c>
      <c r="CD9">
        <v>115</v>
      </c>
      <c r="CE9">
        <f t="shared" si="0"/>
        <v>70</v>
      </c>
      <c r="CF9" s="8"/>
      <c r="CH9" s="1"/>
      <c r="CJ9" s="8"/>
      <c r="CK9" s="1">
        <v>70</v>
      </c>
      <c r="CL9">
        <v>115</v>
      </c>
      <c r="CM9" s="8"/>
      <c r="CN9" s="1">
        <v>70</v>
      </c>
      <c r="CO9">
        <v>115</v>
      </c>
      <c r="CP9" s="8"/>
      <c r="CQ9" s="1"/>
      <c r="CS9" s="8"/>
      <c r="CT9" s="1"/>
      <c r="CV9" s="8"/>
      <c r="CW9" s="1"/>
      <c r="CY9" s="8"/>
      <c r="CZ9" s="1"/>
      <c r="DB9" s="8"/>
      <c r="DE9" s="74"/>
      <c r="DF9" s="79">
        <f>IF($J$4=data!$CC$3,NL!DF8,IF($J$4=data!$CC$4,EN!DF8,IF($J$4=data!$CC$5,FR!DF8,IF($J$4=data!$CC$6,DE!DF8,IF($J$4=data!$CC$7,NR!DF8,IF($J$4=data!$CC$8,SP!DF8,IF($J$4=data!$CC$9,SW!DF8,)))))))</f>
        <v>0</v>
      </c>
      <c r="DG9" s="78"/>
      <c r="DH9" s="78"/>
      <c r="DI9" s="78"/>
      <c r="DJ9" s="78"/>
      <c r="DK9" s="80">
        <f>IF($J$4=data!$CC$3,NL!DK8,IF($J$4=data!$CC$4,EN!DK8,IF($J$4=data!$CC$5,FR!DK8,IF($J$4=data!$CC$6,DE!DK8,IF($J$4=data!$CC$7,NR!DK8,IF($J$4=data!$CC$8,SP!DK8,IF($J$4=data!$CC$9,SW!DK8,)))))))</f>
        <v>0</v>
      </c>
      <c r="DL9" s="80"/>
      <c r="DM9" s="78"/>
      <c r="DN9" s="78"/>
      <c r="DO9" s="78"/>
      <c r="DP9" s="78"/>
      <c r="DQ9" s="81"/>
    </row>
    <row r="10" spans="1:121" ht="15.75" thickBot="1" x14ac:dyDescent="0.3">
      <c r="A10" t="str">
        <f>CONCATENATE($CB$9,IF($CB$9=2,EcoReviva!$K$6,50),$CD8,EcoReviva!$L$6)</f>
        <v>150105</v>
      </c>
      <c r="D10" t="e">
        <f t="shared" si="1"/>
        <v>#N/A</v>
      </c>
      <c r="E10" t="e">
        <f t="shared" si="1"/>
        <v>#N/A</v>
      </c>
      <c r="F10" t="e">
        <f t="shared" si="1"/>
        <v>#N/A</v>
      </c>
      <c r="G10" t="e">
        <f t="shared" si="1"/>
        <v>#N/A</v>
      </c>
      <c r="H10" t="e">
        <f t="shared" si="1"/>
        <v>#N/A</v>
      </c>
      <c r="I10" t="e">
        <f t="shared" si="1"/>
        <v>#N/A</v>
      </c>
      <c r="J10" t="e">
        <f t="shared" si="1"/>
        <v>#N/A</v>
      </c>
      <c r="K10" t="e">
        <f t="shared" si="1"/>
        <v>#N/A</v>
      </c>
      <c r="L10" t="e">
        <f t="shared" si="1"/>
        <v>#N/A</v>
      </c>
      <c r="M10" t="e">
        <f t="shared" si="1"/>
        <v>#N/A</v>
      </c>
      <c r="N10" t="e">
        <f t="shared" si="2"/>
        <v>#N/A</v>
      </c>
      <c r="O10" t="e">
        <f t="shared" si="2"/>
        <v>#N/A</v>
      </c>
      <c r="P10" t="e">
        <f t="shared" si="2"/>
        <v>#N/A</v>
      </c>
      <c r="Q10" t="e">
        <f t="shared" si="2"/>
        <v>#N/A</v>
      </c>
      <c r="R10" t="e">
        <f t="shared" si="2"/>
        <v>#N/A</v>
      </c>
      <c r="S10" t="e">
        <f t="shared" si="2"/>
        <v>#N/A</v>
      </c>
      <c r="T10" t="e">
        <f t="shared" si="2"/>
        <v>#N/A</v>
      </c>
      <c r="U10" t="e">
        <f>VLOOKUP($A10,$A$28:$BY$1500,U$4,0)*IF(EcoReviva!$J$5=data!$CB$8,0.9,1)</f>
        <v>#N/A</v>
      </c>
      <c r="V10" t="e">
        <f t="shared" si="2"/>
        <v>#N/A</v>
      </c>
      <c r="W10" t="e">
        <f t="shared" si="2"/>
        <v>#N/A</v>
      </c>
      <c r="X10" t="e">
        <f t="shared" si="3"/>
        <v>#N/A</v>
      </c>
      <c r="Y10" t="e">
        <f t="shared" si="3"/>
        <v>#N/A</v>
      </c>
      <c r="Z10" t="e">
        <f t="shared" si="3"/>
        <v>#N/A</v>
      </c>
      <c r="AA10" t="e">
        <f t="shared" si="3"/>
        <v>#N/A</v>
      </c>
      <c r="AB10" t="e">
        <f t="shared" si="3"/>
        <v>#N/A</v>
      </c>
      <c r="AC10" t="e">
        <f t="shared" si="3"/>
        <v>#N/A</v>
      </c>
      <c r="AD10" t="e">
        <f t="shared" si="3"/>
        <v>#N/A</v>
      </c>
      <c r="AE10" t="e">
        <f t="shared" si="3"/>
        <v>#N/A</v>
      </c>
      <c r="AF10" t="e">
        <f t="shared" si="3"/>
        <v>#N/A</v>
      </c>
      <c r="AG10" t="e">
        <f t="shared" si="3"/>
        <v>#N/A</v>
      </c>
      <c r="AH10" t="e">
        <f t="shared" si="4"/>
        <v>#N/A</v>
      </c>
      <c r="AI10" t="e">
        <f t="shared" si="4"/>
        <v>#N/A</v>
      </c>
      <c r="AJ10" t="e">
        <f t="shared" si="4"/>
        <v>#N/A</v>
      </c>
      <c r="AK10" t="e">
        <f t="shared" si="4"/>
        <v>#N/A</v>
      </c>
      <c r="AL10" t="e">
        <f t="shared" si="4"/>
        <v>#N/A</v>
      </c>
      <c r="AM10" t="e">
        <f t="shared" si="4"/>
        <v>#N/A</v>
      </c>
      <c r="AN10" t="e">
        <f t="shared" si="4"/>
        <v>#N/A</v>
      </c>
      <c r="AO10" t="e">
        <f t="shared" si="4"/>
        <v>#N/A</v>
      </c>
      <c r="AP10" t="e">
        <f t="shared" si="4"/>
        <v>#N/A</v>
      </c>
      <c r="AQ10" t="e">
        <f t="shared" si="4"/>
        <v>#N/A</v>
      </c>
      <c r="AR10" t="e">
        <f t="shared" si="5"/>
        <v>#N/A</v>
      </c>
      <c r="AS10" t="e">
        <f t="shared" si="5"/>
        <v>#N/A</v>
      </c>
      <c r="AT10" t="e">
        <f t="shared" si="5"/>
        <v>#N/A</v>
      </c>
      <c r="AU10" t="e">
        <f t="shared" si="5"/>
        <v>#N/A</v>
      </c>
      <c r="AV10" t="e">
        <f t="shared" si="5"/>
        <v>#N/A</v>
      </c>
      <c r="AW10" t="e">
        <f t="shared" si="5"/>
        <v>#N/A</v>
      </c>
      <c r="AX10" t="e">
        <f t="shared" si="5"/>
        <v>#N/A</v>
      </c>
      <c r="AY10" t="e">
        <f t="shared" si="5"/>
        <v>#N/A</v>
      </c>
      <c r="AZ10" t="e">
        <f t="shared" si="5"/>
        <v>#N/A</v>
      </c>
      <c r="BA10" t="e">
        <f t="shared" si="5"/>
        <v>#N/A</v>
      </c>
      <c r="BB10" t="e">
        <f t="shared" si="6"/>
        <v>#N/A</v>
      </c>
      <c r="BC10" t="e">
        <f t="shared" si="6"/>
        <v>#N/A</v>
      </c>
      <c r="BD10" t="e">
        <f t="shared" si="6"/>
        <v>#N/A</v>
      </c>
      <c r="BE10" t="e">
        <f t="shared" si="6"/>
        <v>#N/A</v>
      </c>
      <c r="BF10" t="e">
        <f t="shared" si="6"/>
        <v>#N/A</v>
      </c>
      <c r="BG10" t="e">
        <f t="shared" si="6"/>
        <v>#N/A</v>
      </c>
      <c r="BH10" t="e">
        <f t="shared" si="6"/>
        <v>#N/A</v>
      </c>
      <c r="BI10" t="e">
        <f t="shared" si="6"/>
        <v>#N/A</v>
      </c>
      <c r="BJ10" t="e">
        <f t="shared" si="6"/>
        <v>#N/A</v>
      </c>
      <c r="BK10" t="e">
        <f t="shared" si="6"/>
        <v>#N/A</v>
      </c>
      <c r="BL10" t="e">
        <f t="shared" si="7"/>
        <v>#N/A</v>
      </c>
      <c r="BM10" t="e">
        <f t="shared" si="7"/>
        <v>#N/A</v>
      </c>
      <c r="BN10" t="e">
        <f t="shared" si="7"/>
        <v>#N/A</v>
      </c>
      <c r="BO10" t="e">
        <f t="shared" si="7"/>
        <v>#N/A</v>
      </c>
      <c r="BP10" t="e">
        <f t="shared" si="7"/>
        <v>#N/A</v>
      </c>
      <c r="BQ10" t="e">
        <f t="shared" si="7"/>
        <v>#N/A</v>
      </c>
      <c r="BR10" t="e">
        <f t="shared" si="7"/>
        <v>#N/A</v>
      </c>
      <c r="BS10" t="e">
        <f t="shared" si="7"/>
        <v>#N/A</v>
      </c>
      <c r="BT10" t="e">
        <f t="shared" si="7"/>
        <v>#N/A</v>
      </c>
      <c r="BU10" t="e">
        <f t="shared" si="7"/>
        <v>#N/A</v>
      </c>
      <c r="BV10" t="e">
        <f t="shared" si="7"/>
        <v>#N/A</v>
      </c>
      <c r="BW10" t="e">
        <f t="shared" si="7"/>
        <v>#N/A</v>
      </c>
      <c r="BX10" t="e">
        <f t="shared" si="7"/>
        <v>#N/A</v>
      </c>
      <c r="BY10" t="e">
        <f t="shared" si="7"/>
        <v>#N/A</v>
      </c>
      <c r="CA10" t="s">
        <v>130</v>
      </c>
      <c r="CB10" t="s">
        <v>131</v>
      </c>
      <c r="CC10" t="s">
        <v>348</v>
      </c>
      <c r="CD10">
        <v>135</v>
      </c>
      <c r="CE10">
        <f t="shared" si="0"/>
        <v>75</v>
      </c>
      <c r="CF10" s="8"/>
      <c r="CH10" s="1"/>
      <c r="CJ10" s="8"/>
      <c r="CK10" s="1">
        <v>75</v>
      </c>
      <c r="CL10">
        <v>135</v>
      </c>
      <c r="CM10" s="8"/>
      <c r="CN10" s="1">
        <v>75</v>
      </c>
      <c r="CO10">
        <v>135</v>
      </c>
      <c r="CP10" s="8"/>
      <c r="CQ10" s="1"/>
      <c r="CS10" s="8"/>
      <c r="CT10" s="1"/>
      <c r="CV10" s="8"/>
      <c r="CW10" s="1"/>
      <c r="CY10" s="8"/>
      <c r="CZ10" s="1"/>
      <c r="DB10" s="8"/>
      <c r="DE10" s="74"/>
      <c r="DF10" s="274">
        <f>IF($J$4=data!$CC$3,NL!DF9,IF($J$4=data!$CC$4,EN!DF9,IF($J$4=data!$CC$5,FR!DF9,IF($J$4=data!$CC$6,DE!DF9,IF($J$4=data!$CC$7,NR!DF9,IF($J$4=data!$CC$8,SP!DF9,IF($J$4=data!$CC$9,SW!DF9,)))))))</f>
        <v>0</v>
      </c>
      <c r="DG10" s="275">
        <v>0</v>
      </c>
      <c r="DH10" s="276">
        <v>0</v>
      </c>
      <c r="DI10" s="72">
        <f>EcoReviva!E10</f>
        <v>35</v>
      </c>
      <c r="DJ10" s="126" t="str">
        <f>IF(data!$BZ$2=1,"°C",IF(data!$BZ$2=2,"°F",))</f>
        <v>°C</v>
      </c>
      <c r="DK10" s="274">
        <f>DF10</f>
        <v>0</v>
      </c>
      <c r="DL10" s="275">
        <v>0</v>
      </c>
      <c r="DM10" s="276">
        <v>0</v>
      </c>
      <c r="DN10" s="72">
        <f>EcoReviva!J10</f>
        <v>16</v>
      </c>
      <c r="DO10" s="126" t="str">
        <f>DJ10</f>
        <v>°C</v>
      </c>
      <c r="DP10" s="300">
        <f>IF($J$4=data!$CC$3,NL!DK4,IF($J$4=data!$CC$4,EN!DK4,IF($J$4=data!$CC$5,FR!DK4,IF($J$4=data!$CC$6,DE!DK4,IF($J$4=data!$CC$7,NR!DK4,IF($J$4=data!$CC$8,SP!DK4,IF($J$4=data!$CC$9,SW!DK4,)))))))</f>
        <v>0</v>
      </c>
      <c r="DQ10" s="301"/>
    </row>
    <row r="11" spans="1:121" ht="15.75" thickTop="1" x14ac:dyDescent="0.25">
      <c r="A11" t="str">
        <f>CONCATENATE($CB$9,IF($CB$9=2,EcoReviva!$K$6,50),$CD9,EcoReviva!$L$6)</f>
        <v>150115</v>
      </c>
      <c r="D11" t="e">
        <f t="shared" si="1"/>
        <v>#N/A</v>
      </c>
      <c r="E11" t="e">
        <f t="shared" si="1"/>
        <v>#N/A</v>
      </c>
      <c r="F11" t="e">
        <f t="shared" si="1"/>
        <v>#N/A</v>
      </c>
      <c r="G11" t="e">
        <f t="shared" si="1"/>
        <v>#N/A</v>
      </c>
      <c r="H11" t="e">
        <f t="shared" si="1"/>
        <v>#N/A</v>
      </c>
      <c r="I11" t="e">
        <f t="shared" si="1"/>
        <v>#N/A</v>
      </c>
      <c r="J11" t="e">
        <f t="shared" si="1"/>
        <v>#N/A</v>
      </c>
      <c r="K11" t="e">
        <f t="shared" si="1"/>
        <v>#N/A</v>
      </c>
      <c r="L11" t="e">
        <f t="shared" si="1"/>
        <v>#N/A</v>
      </c>
      <c r="M11" t="e">
        <f t="shared" si="1"/>
        <v>#N/A</v>
      </c>
      <c r="N11" t="e">
        <f t="shared" si="2"/>
        <v>#N/A</v>
      </c>
      <c r="O11" t="e">
        <f t="shared" si="2"/>
        <v>#N/A</v>
      </c>
      <c r="P11" t="e">
        <f t="shared" si="2"/>
        <v>#N/A</v>
      </c>
      <c r="Q11" t="e">
        <f t="shared" si="2"/>
        <v>#N/A</v>
      </c>
      <c r="R11" t="e">
        <f t="shared" si="2"/>
        <v>#N/A</v>
      </c>
      <c r="S11" t="e">
        <f t="shared" si="2"/>
        <v>#N/A</v>
      </c>
      <c r="T11" t="e">
        <f t="shared" si="2"/>
        <v>#N/A</v>
      </c>
      <c r="U11" t="e">
        <f>VLOOKUP($A11,$A$28:$BY$1500,U$4,0)*IF(EcoReviva!$J$5=data!$CB$8,0.9,1)</f>
        <v>#N/A</v>
      </c>
      <c r="V11" t="e">
        <f t="shared" si="2"/>
        <v>#N/A</v>
      </c>
      <c r="W11" t="e">
        <f t="shared" si="2"/>
        <v>#N/A</v>
      </c>
      <c r="X11" t="e">
        <f t="shared" si="3"/>
        <v>#N/A</v>
      </c>
      <c r="Y11" t="e">
        <f t="shared" si="3"/>
        <v>#N/A</v>
      </c>
      <c r="Z11" t="e">
        <f t="shared" si="3"/>
        <v>#N/A</v>
      </c>
      <c r="AA11" t="e">
        <f t="shared" si="3"/>
        <v>#N/A</v>
      </c>
      <c r="AB11" t="e">
        <f t="shared" si="3"/>
        <v>#N/A</v>
      </c>
      <c r="AC11" t="e">
        <f t="shared" si="3"/>
        <v>#N/A</v>
      </c>
      <c r="AD11" t="e">
        <f t="shared" si="3"/>
        <v>#N/A</v>
      </c>
      <c r="AE11" t="e">
        <f t="shared" si="3"/>
        <v>#N/A</v>
      </c>
      <c r="AF11" t="e">
        <f t="shared" si="3"/>
        <v>#N/A</v>
      </c>
      <c r="AG11" t="e">
        <f t="shared" si="3"/>
        <v>#N/A</v>
      </c>
      <c r="AH11" t="e">
        <f t="shared" si="4"/>
        <v>#N/A</v>
      </c>
      <c r="AI11" t="e">
        <f t="shared" si="4"/>
        <v>#N/A</v>
      </c>
      <c r="AJ11" t="e">
        <f t="shared" si="4"/>
        <v>#N/A</v>
      </c>
      <c r="AK11" t="e">
        <f t="shared" si="4"/>
        <v>#N/A</v>
      </c>
      <c r="AL11" t="e">
        <f t="shared" si="4"/>
        <v>#N/A</v>
      </c>
      <c r="AM11" t="e">
        <f t="shared" si="4"/>
        <v>#N/A</v>
      </c>
      <c r="AN11" t="e">
        <f t="shared" si="4"/>
        <v>#N/A</v>
      </c>
      <c r="AO11" t="e">
        <f t="shared" si="4"/>
        <v>#N/A</v>
      </c>
      <c r="AP11" t="e">
        <f t="shared" si="4"/>
        <v>#N/A</v>
      </c>
      <c r="AQ11" t="e">
        <f t="shared" si="4"/>
        <v>#N/A</v>
      </c>
      <c r="AR11" t="e">
        <f t="shared" si="5"/>
        <v>#N/A</v>
      </c>
      <c r="AS11" t="e">
        <f t="shared" si="5"/>
        <v>#N/A</v>
      </c>
      <c r="AT11" t="e">
        <f t="shared" si="5"/>
        <v>#N/A</v>
      </c>
      <c r="AU11" t="e">
        <f t="shared" si="5"/>
        <v>#N/A</v>
      </c>
      <c r="AV11" t="e">
        <f t="shared" si="5"/>
        <v>#N/A</v>
      </c>
      <c r="AW11" t="e">
        <f t="shared" si="5"/>
        <v>#N/A</v>
      </c>
      <c r="AX11" t="e">
        <f t="shared" si="5"/>
        <v>#N/A</v>
      </c>
      <c r="AY11" t="e">
        <f t="shared" si="5"/>
        <v>#N/A</v>
      </c>
      <c r="AZ11" t="e">
        <f t="shared" si="5"/>
        <v>#N/A</v>
      </c>
      <c r="BA11" t="e">
        <f t="shared" si="5"/>
        <v>#N/A</v>
      </c>
      <c r="BB11" t="e">
        <f t="shared" si="6"/>
        <v>#N/A</v>
      </c>
      <c r="BC11" t="e">
        <f t="shared" si="6"/>
        <v>#N/A</v>
      </c>
      <c r="BD11" t="e">
        <f t="shared" si="6"/>
        <v>#N/A</v>
      </c>
      <c r="BE11" t="e">
        <f t="shared" si="6"/>
        <v>#N/A</v>
      </c>
      <c r="BF11" t="e">
        <f t="shared" si="6"/>
        <v>#N/A</v>
      </c>
      <c r="BG11" t="e">
        <f t="shared" si="6"/>
        <v>#N/A</v>
      </c>
      <c r="BH11" t="e">
        <f t="shared" si="6"/>
        <v>#N/A</v>
      </c>
      <c r="BI11" t="e">
        <f t="shared" si="6"/>
        <v>#N/A</v>
      </c>
      <c r="BJ11" t="e">
        <f t="shared" si="6"/>
        <v>#N/A</v>
      </c>
      <c r="BK11" t="e">
        <f t="shared" si="6"/>
        <v>#N/A</v>
      </c>
      <c r="BL11" t="e">
        <f t="shared" si="7"/>
        <v>#N/A</v>
      </c>
      <c r="BM11" t="e">
        <f t="shared" si="7"/>
        <v>#N/A</v>
      </c>
      <c r="BN11" t="e">
        <f t="shared" si="7"/>
        <v>#N/A</v>
      </c>
      <c r="BO11" t="e">
        <f t="shared" si="7"/>
        <v>#N/A</v>
      </c>
      <c r="BP11" t="e">
        <f t="shared" si="7"/>
        <v>#N/A</v>
      </c>
      <c r="BQ11" t="e">
        <f t="shared" si="7"/>
        <v>#N/A</v>
      </c>
      <c r="BR11" t="e">
        <f t="shared" si="7"/>
        <v>#N/A</v>
      </c>
      <c r="BS11" t="e">
        <f t="shared" si="7"/>
        <v>#N/A</v>
      </c>
      <c r="BT11" t="e">
        <f t="shared" si="7"/>
        <v>#N/A</v>
      </c>
      <c r="BU11" t="e">
        <f t="shared" si="7"/>
        <v>#N/A</v>
      </c>
      <c r="BV11" t="e">
        <f t="shared" si="7"/>
        <v>#N/A</v>
      </c>
      <c r="BW11" t="e">
        <f t="shared" si="7"/>
        <v>#N/A</v>
      </c>
      <c r="BX11" t="e">
        <f t="shared" si="7"/>
        <v>#N/A</v>
      </c>
      <c r="BY11" t="e">
        <f t="shared" si="7"/>
        <v>#N/A</v>
      </c>
      <c r="CB11" s="1">
        <f>IF(EcoReviva!$J$5=data!CB3,1,IF(EcoReviva!$J$5=data!CB4,2,IF(EcoReviva!$J$5=data!CB5,3,IF(EcoReviva!$J$5=data!CB6,3,IF(EcoReviva!$J$5=data!CB7,5,IF(EcoReviva!$J$5=data!CB8,6))))))</f>
        <v>1</v>
      </c>
      <c r="CC11" t="s">
        <v>349</v>
      </c>
      <c r="CD11">
        <v>155</v>
      </c>
      <c r="CE11">
        <f t="shared" si="0"/>
        <v>80</v>
      </c>
      <c r="CF11" s="8"/>
      <c r="CH11" s="1"/>
      <c r="CJ11" s="8"/>
      <c r="CK11" s="1">
        <v>80</v>
      </c>
      <c r="CL11">
        <v>155</v>
      </c>
      <c r="CM11" s="8"/>
      <c r="CN11" s="1">
        <v>80</v>
      </c>
      <c r="CO11">
        <v>155</v>
      </c>
      <c r="CP11" s="8"/>
      <c r="CQ11" s="1"/>
      <c r="CS11" s="8"/>
      <c r="CT11" s="1"/>
      <c r="CV11" s="8"/>
      <c r="CW11" s="1"/>
      <c r="CY11" s="8"/>
      <c r="CZ11" s="1"/>
      <c r="DB11" s="8"/>
      <c r="DE11" s="74"/>
      <c r="DF11" s="274">
        <f>IF($J$4=data!$CC$3,NL!DF10,IF($J$4=data!$CC$4,EN!DF10,IF($J$4=data!$CC$5,FR!DF10,IF($J$4=data!$CC$6,DE!DF10,IF($J$4=data!$CC$7,NR!DF10,IF($J$4=data!$CC$8,SP!DF10,IF($J$4=data!$CC$9,SW!DF10,)))))))</f>
        <v>0</v>
      </c>
      <c r="DG11" s="275">
        <v>0</v>
      </c>
      <c r="DH11" s="276">
        <v>0</v>
      </c>
      <c r="DI11" s="72">
        <f>EcoReviva!E11</f>
        <v>30</v>
      </c>
      <c r="DJ11" s="126" t="str">
        <f>DJ10</f>
        <v>°C</v>
      </c>
      <c r="DK11" s="274">
        <f>DF11</f>
        <v>0</v>
      </c>
      <c r="DL11" s="275">
        <v>0</v>
      </c>
      <c r="DM11" s="276">
        <v>0</v>
      </c>
      <c r="DN11" s="72">
        <f>EcoReviva!J11</f>
        <v>18.000000000000004</v>
      </c>
      <c r="DO11" s="126" t="str">
        <f>DJ10</f>
        <v>°C</v>
      </c>
      <c r="DP11" s="302"/>
      <c r="DQ11" s="303"/>
    </row>
    <row r="12" spans="1:121" x14ac:dyDescent="0.25">
      <c r="A12" t="str">
        <f>CONCATENATE($CB$9,IF($CB$9=2,EcoReviva!$K$6,50),$CD10,EcoReviva!$L$6)</f>
        <v>150135</v>
      </c>
      <c r="D12" t="e">
        <f t="shared" si="1"/>
        <v>#N/A</v>
      </c>
      <c r="E12" t="e">
        <f t="shared" si="1"/>
        <v>#N/A</v>
      </c>
      <c r="F12" t="e">
        <f t="shared" si="1"/>
        <v>#N/A</v>
      </c>
      <c r="G12" t="e">
        <f t="shared" si="1"/>
        <v>#N/A</v>
      </c>
      <c r="H12" t="e">
        <f t="shared" si="1"/>
        <v>#N/A</v>
      </c>
      <c r="I12" t="e">
        <f t="shared" si="1"/>
        <v>#N/A</v>
      </c>
      <c r="J12" t="e">
        <f t="shared" si="1"/>
        <v>#N/A</v>
      </c>
      <c r="K12" t="e">
        <f t="shared" si="1"/>
        <v>#N/A</v>
      </c>
      <c r="L12" t="e">
        <f t="shared" si="1"/>
        <v>#N/A</v>
      </c>
      <c r="M12" t="e">
        <f t="shared" si="1"/>
        <v>#N/A</v>
      </c>
      <c r="N12" t="e">
        <f t="shared" si="2"/>
        <v>#N/A</v>
      </c>
      <c r="O12" t="e">
        <f t="shared" si="2"/>
        <v>#N/A</v>
      </c>
      <c r="P12" t="e">
        <f t="shared" si="2"/>
        <v>#N/A</v>
      </c>
      <c r="Q12" t="e">
        <f t="shared" si="2"/>
        <v>#N/A</v>
      </c>
      <c r="R12" t="e">
        <f t="shared" si="2"/>
        <v>#N/A</v>
      </c>
      <c r="S12" t="e">
        <f t="shared" si="2"/>
        <v>#N/A</v>
      </c>
      <c r="T12" t="e">
        <f t="shared" si="2"/>
        <v>#N/A</v>
      </c>
      <c r="U12" t="e">
        <f>VLOOKUP($A12,$A$28:$BY$1500,U$4,0)*IF(EcoReviva!$J$5=data!$CB$8,0.9,1)</f>
        <v>#N/A</v>
      </c>
      <c r="V12" t="e">
        <f t="shared" si="2"/>
        <v>#N/A</v>
      </c>
      <c r="W12" t="e">
        <f t="shared" si="2"/>
        <v>#N/A</v>
      </c>
      <c r="X12" t="e">
        <f t="shared" si="3"/>
        <v>#N/A</v>
      </c>
      <c r="Y12" t="e">
        <f t="shared" si="3"/>
        <v>#N/A</v>
      </c>
      <c r="Z12" t="e">
        <f t="shared" si="3"/>
        <v>#N/A</v>
      </c>
      <c r="AA12" t="e">
        <f t="shared" si="3"/>
        <v>#N/A</v>
      </c>
      <c r="AB12" t="e">
        <f t="shared" si="3"/>
        <v>#N/A</v>
      </c>
      <c r="AC12" t="e">
        <f t="shared" si="3"/>
        <v>#N/A</v>
      </c>
      <c r="AD12" t="e">
        <f t="shared" si="3"/>
        <v>#N/A</v>
      </c>
      <c r="AE12" t="e">
        <f t="shared" si="3"/>
        <v>#N/A</v>
      </c>
      <c r="AF12" t="e">
        <f t="shared" si="3"/>
        <v>#N/A</v>
      </c>
      <c r="AG12" t="e">
        <f t="shared" si="3"/>
        <v>#N/A</v>
      </c>
      <c r="AH12" t="e">
        <f t="shared" si="4"/>
        <v>#N/A</v>
      </c>
      <c r="AI12" t="e">
        <f t="shared" si="4"/>
        <v>#N/A</v>
      </c>
      <c r="AJ12" t="e">
        <f t="shared" si="4"/>
        <v>#N/A</v>
      </c>
      <c r="AK12" t="e">
        <f t="shared" si="4"/>
        <v>#N/A</v>
      </c>
      <c r="AL12" t="e">
        <f t="shared" si="4"/>
        <v>#N/A</v>
      </c>
      <c r="AM12" t="e">
        <f t="shared" si="4"/>
        <v>#N/A</v>
      </c>
      <c r="AN12" t="e">
        <f t="shared" si="4"/>
        <v>#N/A</v>
      </c>
      <c r="AO12" t="e">
        <f t="shared" si="4"/>
        <v>#N/A</v>
      </c>
      <c r="AP12" t="e">
        <f t="shared" si="4"/>
        <v>#N/A</v>
      </c>
      <c r="AQ12" t="e">
        <f t="shared" si="4"/>
        <v>#N/A</v>
      </c>
      <c r="AR12" t="e">
        <f t="shared" si="5"/>
        <v>#N/A</v>
      </c>
      <c r="AS12" t="e">
        <f t="shared" si="5"/>
        <v>#N/A</v>
      </c>
      <c r="AT12" t="e">
        <f t="shared" si="5"/>
        <v>#N/A</v>
      </c>
      <c r="AU12" t="e">
        <f t="shared" si="5"/>
        <v>#N/A</v>
      </c>
      <c r="AV12" t="e">
        <f t="shared" si="5"/>
        <v>#N/A</v>
      </c>
      <c r="AW12" t="e">
        <f t="shared" si="5"/>
        <v>#N/A</v>
      </c>
      <c r="AX12" t="e">
        <f t="shared" si="5"/>
        <v>#N/A</v>
      </c>
      <c r="AY12" t="e">
        <f t="shared" si="5"/>
        <v>#N/A</v>
      </c>
      <c r="AZ12" t="e">
        <f t="shared" si="5"/>
        <v>#N/A</v>
      </c>
      <c r="BA12" t="e">
        <f t="shared" si="5"/>
        <v>#N/A</v>
      </c>
      <c r="BB12" t="e">
        <f t="shared" si="6"/>
        <v>#N/A</v>
      </c>
      <c r="BC12" t="e">
        <f t="shared" si="6"/>
        <v>#N/A</v>
      </c>
      <c r="BD12" t="e">
        <f t="shared" si="6"/>
        <v>#N/A</v>
      </c>
      <c r="BE12" t="e">
        <f t="shared" si="6"/>
        <v>#N/A</v>
      </c>
      <c r="BF12" t="e">
        <f t="shared" si="6"/>
        <v>#N/A</v>
      </c>
      <c r="BG12" t="e">
        <f t="shared" si="6"/>
        <v>#N/A</v>
      </c>
      <c r="BH12" t="e">
        <f t="shared" si="6"/>
        <v>#N/A</v>
      </c>
      <c r="BI12" t="e">
        <f t="shared" si="6"/>
        <v>#N/A</v>
      </c>
      <c r="BJ12" t="e">
        <f t="shared" si="6"/>
        <v>#N/A</v>
      </c>
      <c r="BK12" t="e">
        <f t="shared" si="6"/>
        <v>#N/A</v>
      </c>
      <c r="BL12" t="e">
        <f t="shared" si="7"/>
        <v>#N/A</v>
      </c>
      <c r="BM12" t="e">
        <f t="shared" si="7"/>
        <v>#N/A</v>
      </c>
      <c r="BN12" t="e">
        <f t="shared" si="7"/>
        <v>#N/A</v>
      </c>
      <c r="BO12" t="e">
        <f t="shared" si="7"/>
        <v>#N/A</v>
      </c>
      <c r="BP12" t="e">
        <f t="shared" si="7"/>
        <v>#N/A</v>
      </c>
      <c r="BQ12" t="e">
        <f t="shared" si="7"/>
        <v>#N/A</v>
      </c>
      <c r="BR12" t="e">
        <f t="shared" si="7"/>
        <v>#N/A</v>
      </c>
      <c r="BS12" t="e">
        <f t="shared" si="7"/>
        <v>#N/A</v>
      </c>
      <c r="BT12" t="e">
        <f t="shared" si="7"/>
        <v>#N/A</v>
      </c>
      <c r="BU12" t="e">
        <f t="shared" si="7"/>
        <v>#N/A</v>
      </c>
      <c r="BV12" t="e">
        <f t="shared" si="7"/>
        <v>#N/A</v>
      </c>
      <c r="BW12" t="e">
        <f t="shared" si="7"/>
        <v>#N/A</v>
      </c>
      <c r="BX12" t="e">
        <f t="shared" si="7"/>
        <v>#N/A</v>
      </c>
      <c r="BY12" t="e">
        <f t="shared" si="7"/>
        <v>#N/A</v>
      </c>
      <c r="CA12" t="s">
        <v>312</v>
      </c>
      <c r="CB12" s="1"/>
      <c r="CC12" t="s">
        <v>350</v>
      </c>
      <c r="CD12">
        <v>175</v>
      </c>
      <c r="CE12">
        <f t="shared" si="0"/>
        <v>85</v>
      </c>
      <c r="CF12" s="8"/>
      <c r="CH12" s="1"/>
      <c r="CJ12" s="8"/>
      <c r="CK12" s="1">
        <v>85</v>
      </c>
      <c r="CL12">
        <v>175</v>
      </c>
      <c r="CM12" s="8"/>
      <c r="CN12" s="1">
        <v>85</v>
      </c>
      <c r="CO12">
        <v>175</v>
      </c>
      <c r="CP12" s="8"/>
      <c r="CQ12" s="1"/>
      <c r="CS12" s="8"/>
      <c r="CT12" s="1"/>
      <c r="CV12" s="8"/>
      <c r="CW12" s="1"/>
      <c r="CY12" s="8"/>
      <c r="CZ12" s="1"/>
      <c r="DB12" s="8"/>
      <c r="DE12" s="74"/>
      <c r="DF12" s="274">
        <f>IF($J$4=data!$CC$3,NL!DF11,IF($J$4=data!$CC$4,EN!DF11,IF($J$4=data!$CC$5,FR!DF11,IF($J$4=data!$CC$6,DE!DF11,IF($J$4=data!$CC$7,NR!DF11,IF($J$4=data!$CC$8,SP!DF11,IF($J$4=data!$CC$9,SW!DF11,)))))))</f>
        <v>0</v>
      </c>
      <c r="DG12" s="275">
        <v>0</v>
      </c>
      <c r="DH12" s="276">
        <v>0</v>
      </c>
      <c r="DI12" s="72">
        <f>EcoReviva!E12</f>
        <v>20</v>
      </c>
      <c r="DJ12" s="126" t="str">
        <f>DJ10</f>
        <v>°C</v>
      </c>
      <c r="DK12" s="274">
        <f>DF12</f>
        <v>0</v>
      </c>
      <c r="DL12" s="275">
        <v>0</v>
      </c>
      <c r="DM12" s="276">
        <v>0</v>
      </c>
      <c r="DN12" s="72">
        <f>EcoReviva!J12</f>
        <v>26.999999999999996</v>
      </c>
      <c r="DO12" s="126" t="str">
        <f>DJ10</f>
        <v>°C</v>
      </c>
      <c r="DP12" s="302"/>
      <c r="DQ12" s="303"/>
    </row>
    <row r="13" spans="1:121" x14ac:dyDescent="0.25">
      <c r="A13" t="str">
        <f>CONCATENATE($CB$9,IF($CB$9=2,EcoReviva!$K$6,50),$CD11,EcoReviva!$L$6)</f>
        <v>150155</v>
      </c>
      <c r="D13" t="e">
        <f t="shared" si="1"/>
        <v>#N/A</v>
      </c>
      <c r="E13" t="e">
        <f t="shared" si="1"/>
        <v>#N/A</v>
      </c>
      <c r="F13" t="e">
        <f t="shared" si="1"/>
        <v>#N/A</v>
      </c>
      <c r="G13" t="e">
        <f t="shared" si="1"/>
        <v>#N/A</v>
      </c>
      <c r="H13" t="e">
        <f t="shared" si="1"/>
        <v>#N/A</v>
      </c>
      <c r="I13" t="e">
        <f t="shared" si="1"/>
        <v>#N/A</v>
      </c>
      <c r="J13" t="e">
        <f t="shared" si="1"/>
        <v>#N/A</v>
      </c>
      <c r="K13" t="e">
        <f t="shared" si="1"/>
        <v>#N/A</v>
      </c>
      <c r="L13" t="e">
        <f t="shared" si="1"/>
        <v>#N/A</v>
      </c>
      <c r="M13" t="e">
        <f t="shared" si="1"/>
        <v>#N/A</v>
      </c>
      <c r="N13" t="e">
        <f t="shared" si="2"/>
        <v>#N/A</v>
      </c>
      <c r="O13" t="e">
        <f t="shared" si="2"/>
        <v>#N/A</v>
      </c>
      <c r="P13" t="e">
        <f t="shared" si="2"/>
        <v>#N/A</v>
      </c>
      <c r="Q13" t="e">
        <f t="shared" si="2"/>
        <v>#N/A</v>
      </c>
      <c r="R13" t="e">
        <f t="shared" si="2"/>
        <v>#N/A</v>
      </c>
      <c r="S13" t="e">
        <f t="shared" si="2"/>
        <v>#N/A</v>
      </c>
      <c r="T13" t="e">
        <f t="shared" si="2"/>
        <v>#N/A</v>
      </c>
      <c r="U13" t="e">
        <f>VLOOKUP($A13,$A$28:$BY$1500,U$4,0)*IF(EcoReviva!$J$5=data!$CB$8,0.9,1)</f>
        <v>#N/A</v>
      </c>
      <c r="V13" t="e">
        <f t="shared" si="2"/>
        <v>#N/A</v>
      </c>
      <c r="W13" t="e">
        <f t="shared" si="2"/>
        <v>#N/A</v>
      </c>
      <c r="X13" t="e">
        <f t="shared" si="3"/>
        <v>#N/A</v>
      </c>
      <c r="Y13" t="e">
        <f t="shared" si="3"/>
        <v>#N/A</v>
      </c>
      <c r="Z13" t="e">
        <f t="shared" si="3"/>
        <v>#N/A</v>
      </c>
      <c r="AA13" t="e">
        <f t="shared" si="3"/>
        <v>#N/A</v>
      </c>
      <c r="AB13" t="e">
        <f t="shared" si="3"/>
        <v>#N/A</v>
      </c>
      <c r="AC13" t="e">
        <f t="shared" si="3"/>
        <v>#N/A</v>
      </c>
      <c r="AD13" t="e">
        <f t="shared" si="3"/>
        <v>#N/A</v>
      </c>
      <c r="AE13" t="e">
        <f t="shared" si="3"/>
        <v>#N/A</v>
      </c>
      <c r="AF13" t="e">
        <f t="shared" si="3"/>
        <v>#N/A</v>
      </c>
      <c r="AG13" t="e">
        <f t="shared" si="3"/>
        <v>#N/A</v>
      </c>
      <c r="AH13" t="e">
        <f t="shared" si="4"/>
        <v>#N/A</v>
      </c>
      <c r="AI13" t="e">
        <f t="shared" si="4"/>
        <v>#N/A</v>
      </c>
      <c r="AJ13" t="e">
        <f t="shared" si="4"/>
        <v>#N/A</v>
      </c>
      <c r="AK13" t="e">
        <f t="shared" si="4"/>
        <v>#N/A</v>
      </c>
      <c r="AL13" t="e">
        <f t="shared" si="4"/>
        <v>#N/A</v>
      </c>
      <c r="AM13" t="e">
        <f t="shared" si="4"/>
        <v>#N/A</v>
      </c>
      <c r="AN13" t="e">
        <f t="shared" si="4"/>
        <v>#N/A</v>
      </c>
      <c r="AO13" t="e">
        <f t="shared" si="4"/>
        <v>#N/A</v>
      </c>
      <c r="AP13" t="e">
        <f t="shared" si="4"/>
        <v>#N/A</v>
      </c>
      <c r="AQ13" t="e">
        <f t="shared" si="4"/>
        <v>#N/A</v>
      </c>
      <c r="AR13" t="e">
        <f t="shared" si="5"/>
        <v>#N/A</v>
      </c>
      <c r="AS13" t="e">
        <f t="shared" si="5"/>
        <v>#N/A</v>
      </c>
      <c r="AT13" t="e">
        <f t="shared" si="5"/>
        <v>#N/A</v>
      </c>
      <c r="AU13" t="e">
        <f t="shared" si="5"/>
        <v>#N/A</v>
      </c>
      <c r="AV13" t="e">
        <f t="shared" si="5"/>
        <v>#N/A</v>
      </c>
      <c r="AW13" t="e">
        <f t="shared" si="5"/>
        <v>#N/A</v>
      </c>
      <c r="AX13" t="e">
        <f t="shared" si="5"/>
        <v>#N/A</v>
      </c>
      <c r="AY13" t="e">
        <f t="shared" si="5"/>
        <v>#N/A</v>
      </c>
      <c r="AZ13" t="e">
        <f t="shared" si="5"/>
        <v>#N/A</v>
      </c>
      <c r="BA13" t="e">
        <f t="shared" si="5"/>
        <v>#N/A</v>
      </c>
      <c r="BB13" t="e">
        <f t="shared" si="6"/>
        <v>#N/A</v>
      </c>
      <c r="BC13" t="e">
        <f t="shared" si="6"/>
        <v>#N/A</v>
      </c>
      <c r="BD13" t="e">
        <f t="shared" si="6"/>
        <v>#N/A</v>
      </c>
      <c r="BE13" t="e">
        <f t="shared" si="6"/>
        <v>#N/A</v>
      </c>
      <c r="BF13" t="e">
        <f t="shared" si="6"/>
        <v>#N/A</v>
      </c>
      <c r="BG13" t="e">
        <f t="shared" si="6"/>
        <v>#N/A</v>
      </c>
      <c r="BH13" t="e">
        <f t="shared" si="6"/>
        <v>#N/A</v>
      </c>
      <c r="BI13" t="e">
        <f t="shared" si="6"/>
        <v>#N/A</v>
      </c>
      <c r="BJ13" t="e">
        <f t="shared" si="6"/>
        <v>#N/A</v>
      </c>
      <c r="BK13" t="e">
        <f t="shared" si="6"/>
        <v>#N/A</v>
      </c>
      <c r="BL13" t="e">
        <f t="shared" si="7"/>
        <v>#N/A</v>
      </c>
      <c r="BM13" t="e">
        <f t="shared" si="7"/>
        <v>#N/A</v>
      </c>
      <c r="BN13" t="e">
        <f t="shared" si="7"/>
        <v>#N/A</v>
      </c>
      <c r="BO13" t="e">
        <f t="shared" si="7"/>
        <v>#N/A</v>
      </c>
      <c r="BP13" t="e">
        <f t="shared" si="7"/>
        <v>#N/A</v>
      </c>
      <c r="BQ13" t="e">
        <f t="shared" si="7"/>
        <v>#N/A</v>
      </c>
      <c r="BR13" t="e">
        <f t="shared" si="7"/>
        <v>#N/A</v>
      </c>
      <c r="BS13" t="e">
        <f t="shared" si="7"/>
        <v>#N/A</v>
      </c>
      <c r="BT13" t="e">
        <f t="shared" si="7"/>
        <v>#N/A</v>
      </c>
      <c r="BU13" t="e">
        <f t="shared" si="7"/>
        <v>#N/A</v>
      </c>
      <c r="BV13" t="e">
        <f t="shared" si="7"/>
        <v>#N/A</v>
      </c>
      <c r="BW13" t="e">
        <f t="shared" si="7"/>
        <v>#N/A</v>
      </c>
      <c r="BX13" t="e">
        <f t="shared" si="7"/>
        <v>#N/A</v>
      </c>
      <c r="BY13" t="e">
        <f t="shared" si="7"/>
        <v>#N/A</v>
      </c>
      <c r="BZ13" t="str">
        <f>IF($CB$9=1,CA13,"n.a.")</f>
        <v>26dB(A)</v>
      </c>
      <c r="CA13" t="s">
        <v>313</v>
      </c>
      <c r="CB13" s="1"/>
      <c r="CC13" t="s">
        <v>351</v>
      </c>
      <c r="CD13">
        <v>195</v>
      </c>
      <c r="CE13">
        <f t="shared" si="0"/>
        <v>90</v>
      </c>
      <c r="CF13" s="8" t="str">
        <f>IF($CC$17=1,NL!$I3,IF($CC$17=2,EN!$I3,IF($CC$17=3,FR!$I3,IF($CC$17=4,DE!$I3,IF($CC$17=5,NR!$I3,IF($CC$17=6,SP!$I3,IF($CC$17=7,SW!$I3,IF($CC$17=8,TS!$I3,IF($CC$17=9,ExtraTaal1!$I3,IF($CC$17=10,ExtraTaal2!$I3,IF($CC$17=11,ExtraTaal3!$I3,)))))))))))</f>
        <v>Copy all data</v>
      </c>
      <c r="CH13" s="1"/>
      <c r="CJ13" s="8"/>
      <c r="CK13" s="1">
        <v>90</v>
      </c>
      <c r="CL13">
        <v>195</v>
      </c>
      <c r="CM13" s="8"/>
      <c r="CN13" s="1">
        <v>90</v>
      </c>
      <c r="CO13">
        <v>195</v>
      </c>
      <c r="CP13" s="8"/>
      <c r="CQ13" s="1"/>
      <c r="CS13" s="8"/>
      <c r="CT13" s="1"/>
      <c r="CV13" s="8"/>
      <c r="CW13" s="1"/>
      <c r="CY13" s="8"/>
      <c r="CZ13" s="1"/>
      <c r="DB13" s="8"/>
      <c r="DE13" s="74"/>
      <c r="DF13" s="82"/>
      <c r="DG13" s="78"/>
      <c r="DH13" s="78"/>
      <c r="DI13" s="78"/>
      <c r="DJ13" s="78"/>
      <c r="DK13" s="274">
        <f>IF($J$4=data!$CC$3,NL!$G$3,IF($J$4=data!$CC$4,EN!$G$3,IF($J$4=data!$CC$5,FR!$G$3,IF($J$4=data!$CC$6,DE!$G$3,IF($J$4=data!$CC$7,NR!$G$3,IF($J$4=data!$CC$8,SP!$G$3,IF($J$4=data!$CC$9,SW!$G$3,)))))))</f>
        <v>0</v>
      </c>
      <c r="DL13" s="275"/>
      <c r="DM13" s="276"/>
      <c r="DN13" s="153">
        <f>EcoReviva!J13</f>
        <v>0.5</v>
      </c>
      <c r="DO13" s="78"/>
      <c r="DP13" s="302"/>
      <c r="DQ13" s="303"/>
    </row>
    <row r="14" spans="1:121" ht="15" customHeight="1" x14ac:dyDescent="0.25">
      <c r="A14" t="str">
        <f>CONCATENATE($CB$9,IF($CB$9=2,EcoReviva!$K$6,50),$CD12,EcoReviva!$L$6)</f>
        <v>150175</v>
      </c>
      <c r="D14" t="e">
        <f t="shared" si="1"/>
        <v>#N/A</v>
      </c>
      <c r="E14" t="e">
        <f t="shared" si="1"/>
        <v>#N/A</v>
      </c>
      <c r="F14" t="e">
        <f t="shared" si="1"/>
        <v>#N/A</v>
      </c>
      <c r="G14" t="e">
        <f t="shared" si="1"/>
        <v>#N/A</v>
      </c>
      <c r="H14" t="e">
        <f t="shared" si="1"/>
        <v>#N/A</v>
      </c>
      <c r="I14" t="e">
        <f t="shared" si="1"/>
        <v>#N/A</v>
      </c>
      <c r="J14" t="e">
        <f t="shared" si="1"/>
        <v>#N/A</v>
      </c>
      <c r="K14" t="e">
        <f t="shared" si="1"/>
        <v>#N/A</v>
      </c>
      <c r="L14" t="e">
        <f t="shared" si="1"/>
        <v>#N/A</v>
      </c>
      <c r="M14" t="e">
        <f t="shared" si="1"/>
        <v>#N/A</v>
      </c>
      <c r="N14" t="e">
        <f t="shared" si="2"/>
        <v>#N/A</v>
      </c>
      <c r="O14" t="e">
        <f t="shared" si="2"/>
        <v>#N/A</v>
      </c>
      <c r="P14" t="e">
        <f t="shared" si="2"/>
        <v>#N/A</v>
      </c>
      <c r="Q14" t="e">
        <f t="shared" si="2"/>
        <v>#N/A</v>
      </c>
      <c r="R14" t="e">
        <f t="shared" si="2"/>
        <v>#N/A</v>
      </c>
      <c r="S14" t="e">
        <f t="shared" si="2"/>
        <v>#N/A</v>
      </c>
      <c r="T14" t="e">
        <f t="shared" si="2"/>
        <v>#N/A</v>
      </c>
      <c r="U14" t="e">
        <f>VLOOKUP($A14,$A$28:$BY$1500,U$4,0)*IF(EcoReviva!$J$5=data!$CB$8,0.9,1)</f>
        <v>#N/A</v>
      </c>
      <c r="V14" t="e">
        <f t="shared" si="2"/>
        <v>#N/A</v>
      </c>
      <c r="W14" t="e">
        <f t="shared" si="2"/>
        <v>#N/A</v>
      </c>
      <c r="X14" t="e">
        <f t="shared" si="3"/>
        <v>#N/A</v>
      </c>
      <c r="Y14" t="e">
        <f t="shared" si="3"/>
        <v>#N/A</v>
      </c>
      <c r="Z14" t="e">
        <f t="shared" si="3"/>
        <v>#N/A</v>
      </c>
      <c r="AA14" t="e">
        <f t="shared" si="3"/>
        <v>#N/A</v>
      </c>
      <c r="AB14" t="e">
        <f t="shared" si="3"/>
        <v>#N/A</v>
      </c>
      <c r="AC14" t="e">
        <f t="shared" si="3"/>
        <v>#N/A</v>
      </c>
      <c r="AD14" t="e">
        <f t="shared" si="3"/>
        <v>#N/A</v>
      </c>
      <c r="AE14" t="e">
        <f t="shared" si="3"/>
        <v>#N/A</v>
      </c>
      <c r="AF14" t="e">
        <f t="shared" si="3"/>
        <v>#N/A</v>
      </c>
      <c r="AG14" t="e">
        <f t="shared" si="3"/>
        <v>#N/A</v>
      </c>
      <c r="AH14" t="e">
        <f t="shared" si="4"/>
        <v>#N/A</v>
      </c>
      <c r="AI14" t="e">
        <f t="shared" si="4"/>
        <v>#N/A</v>
      </c>
      <c r="AJ14" t="e">
        <f t="shared" si="4"/>
        <v>#N/A</v>
      </c>
      <c r="AK14" t="e">
        <f t="shared" si="4"/>
        <v>#N/A</v>
      </c>
      <c r="AL14" t="e">
        <f t="shared" si="4"/>
        <v>#N/A</v>
      </c>
      <c r="AM14" t="e">
        <f t="shared" si="4"/>
        <v>#N/A</v>
      </c>
      <c r="AN14" t="e">
        <f t="shared" si="4"/>
        <v>#N/A</v>
      </c>
      <c r="AO14" t="e">
        <f t="shared" si="4"/>
        <v>#N/A</v>
      </c>
      <c r="AP14" t="e">
        <f t="shared" si="4"/>
        <v>#N/A</v>
      </c>
      <c r="AQ14" t="e">
        <f t="shared" si="4"/>
        <v>#N/A</v>
      </c>
      <c r="AR14" t="e">
        <f t="shared" si="5"/>
        <v>#N/A</v>
      </c>
      <c r="AS14" t="e">
        <f t="shared" si="5"/>
        <v>#N/A</v>
      </c>
      <c r="AT14" t="e">
        <f t="shared" si="5"/>
        <v>#N/A</v>
      </c>
      <c r="AU14" t="e">
        <f t="shared" si="5"/>
        <v>#N/A</v>
      </c>
      <c r="AV14" t="e">
        <f t="shared" si="5"/>
        <v>#N/A</v>
      </c>
      <c r="AW14" t="e">
        <f t="shared" si="5"/>
        <v>#N/A</v>
      </c>
      <c r="AX14" t="e">
        <f t="shared" si="5"/>
        <v>#N/A</v>
      </c>
      <c r="AY14" t="e">
        <f t="shared" si="5"/>
        <v>#N/A</v>
      </c>
      <c r="AZ14" t="e">
        <f t="shared" si="5"/>
        <v>#N/A</v>
      </c>
      <c r="BA14" t="e">
        <f t="shared" si="5"/>
        <v>#N/A</v>
      </c>
      <c r="BB14" t="e">
        <f t="shared" si="6"/>
        <v>#N/A</v>
      </c>
      <c r="BC14" t="e">
        <f t="shared" si="6"/>
        <v>#N/A</v>
      </c>
      <c r="BD14" t="e">
        <f t="shared" si="6"/>
        <v>#N/A</v>
      </c>
      <c r="BE14" t="e">
        <f t="shared" si="6"/>
        <v>#N/A</v>
      </c>
      <c r="BF14" t="e">
        <f t="shared" si="6"/>
        <v>#N/A</v>
      </c>
      <c r="BG14" t="e">
        <f t="shared" si="6"/>
        <v>#N/A</v>
      </c>
      <c r="BH14" t="e">
        <f t="shared" si="6"/>
        <v>#N/A</v>
      </c>
      <c r="BI14" t="e">
        <f t="shared" si="6"/>
        <v>#N/A</v>
      </c>
      <c r="BJ14" t="e">
        <f t="shared" si="6"/>
        <v>#N/A</v>
      </c>
      <c r="BK14" t="e">
        <f t="shared" si="6"/>
        <v>#N/A</v>
      </c>
      <c r="BL14" t="e">
        <f t="shared" si="7"/>
        <v>#N/A</v>
      </c>
      <c r="BM14" t="e">
        <f t="shared" si="7"/>
        <v>#N/A</v>
      </c>
      <c r="BN14" t="e">
        <f t="shared" si="7"/>
        <v>#N/A</v>
      </c>
      <c r="BO14" t="e">
        <f t="shared" si="7"/>
        <v>#N/A</v>
      </c>
      <c r="BP14" t="e">
        <f t="shared" si="7"/>
        <v>#N/A</v>
      </c>
      <c r="BQ14" t="e">
        <f t="shared" si="7"/>
        <v>#N/A</v>
      </c>
      <c r="BR14" t="e">
        <f t="shared" si="7"/>
        <v>#N/A</v>
      </c>
      <c r="BS14" t="e">
        <f t="shared" si="7"/>
        <v>#N/A</v>
      </c>
      <c r="BT14" t="e">
        <f t="shared" si="7"/>
        <v>#N/A</v>
      </c>
      <c r="BU14" t="e">
        <f t="shared" si="7"/>
        <v>#N/A</v>
      </c>
      <c r="BV14" t="e">
        <f t="shared" si="7"/>
        <v>#N/A</v>
      </c>
      <c r="BW14" t="e">
        <f t="shared" si="7"/>
        <v>#N/A</v>
      </c>
      <c r="BX14" t="e">
        <f t="shared" si="7"/>
        <v>#N/A</v>
      </c>
      <c r="BY14" t="e">
        <f t="shared" si="7"/>
        <v>#N/A</v>
      </c>
      <c r="BZ14" t="str">
        <f t="shared" ref="BZ14:BZ15" si="8">IF($CB$9=1,CA14,"n.a.")</f>
        <v>30dB(A)</v>
      </c>
      <c r="CA14" t="s">
        <v>314</v>
      </c>
      <c r="CB14" s="1"/>
      <c r="CD14">
        <v>215</v>
      </c>
      <c r="CE14">
        <f t="shared" si="0"/>
        <v>95</v>
      </c>
      <c r="CF14" s="8" t="str">
        <f>IF($CC$17=1,NL!$I4,IF($CC$17=2,EN!$I4,IF($CC$17=3,FR!$I4,IF($CC$17=4,DE!$I4,IF($CC$17=5,NR!$I4,IF($CC$17=6,SP!$I4,IF($CC$17=7,SW!$I4,IF($CC$17=8,TS!$I4,IF($CC$17=9,ExtraTaal1!$I4,IF($CC$17=10,ExtraTaal2!$I4,IF($CC$17=11,ExtraTaal3!$I4,)))))))))))</f>
        <v>SI-units</v>
      </c>
      <c r="CH14" s="1"/>
      <c r="CJ14" s="8"/>
      <c r="CK14" s="1">
        <v>95</v>
      </c>
      <c r="CL14">
        <v>215</v>
      </c>
      <c r="CM14" s="8"/>
      <c r="CN14" s="1">
        <v>95</v>
      </c>
      <c r="CO14">
        <v>215</v>
      </c>
      <c r="CP14" s="8"/>
      <c r="CQ14" s="1"/>
      <c r="CS14" s="8"/>
      <c r="CV14" s="8"/>
      <c r="CW14" s="1"/>
      <c r="CY14" s="8"/>
      <c r="CZ14" s="1"/>
      <c r="DB14" s="8"/>
      <c r="DE14" s="74"/>
      <c r="DF14" s="83"/>
      <c r="DG14" s="84"/>
      <c r="DH14" s="84"/>
      <c r="DI14" s="84"/>
      <c r="DJ14" s="85"/>
      <c r="DK14" s="85"/>
      <c r="DL14" s="85"/>
      <c r="DM14" s="85"/>
      <c r="DN14" s="85"/>
      <c r="DO14" s="85"/>
      <c r="DP14" s="304"/>
      <c r="DQ14" s="305"/>
    </row>
    <row r="15" spans="1:121" ht="15" customHeight="1" x14ac:dyDescent="0.25">
      <c r="A15" t="str">
        <f>CONCATENATE($CB$9,IF($CB$9=2,EcoReviva!$K$6,50),$CD13,EcoReviva!$L$6)</f>
        <v>150195</v>
      </c>
      <c r="D15" t="e">
        <f t="shared" ref="D15:L17" si="9">VLOOKUP($A15,$A$28:$BY$1500,D$4,0)</f>
        <v>#N/A</v>
      </c>
      <c r="E15" t="e">
        <f t="shared" si="9"/>
        <v>#N/A</v>
      </c>
      <c r="F15" t="e">
        <f t="shared" si="9"/>
        <v>#N/A</v>
      </c>
      <c r="G15" t="e">
        <f t="shared" si="9"/>
        <v>#N/A</v>
      </c>
      <c r="H15" t="e">
        <f t="shared" si="9"/>
        <v>#N/A</v>
      </c>
      <c r="I15" t="e">
        <f t="shared" si="9"/>
        <v>#N/A</v>
      </c>
      <c r="J15" t="e">
        <f t="shared" si="9"/>
        <v>#N/A</v>
      </c>
      <c r="K15" t="e">
        <f t="shared" si="9"/>
        <v>#N/A</v>
      </c>
      <c r="L15" t="e">
        <f t="shared" si="9"/>
        <v>#N/A</v>
      </c>
      <c r="M15" t="e">
        <f t="shared" si="1"/>
        <v>#N/A</v>
      </c>
      <c r="N15" t="e">
        <f t="shared" ref="N15:W17" si="10">VLOOKUP($A15,$A$28:$BY$1500,N$4,0)</f>
        <v>#N/A</v>
      </c>
      <c r="O15" t="e">
        <f t="shared" si="10"/>
        <v>#N/A</v>
      </c>
      <c r="P15" t="e">
        <f t="shared" si="10"/>
        <v>#N/A</v>
      </c>
      <c r="Q15" t="e">
        <f t="shared" si="10"/>
        <v>#N/A</v>
      </c>
      <c r="R15" t="e">
        <f t="shared" si="10"/>
        <v>#N/A</v>
      </c>
      <c r="S15" t="e">
        <f t="shared" si="10"/>
        <v>#N/A</v>
      </c>
      <c r="T15" t="e">
        <f t="shared" si="10"/>
        <v>#N/A</v>
      </c>
      <c r="U15" t="e">
        <f>VLOOKUP($A15,$A$28:$BY$1500,U$4,0)*IF(EcoReviva!$J$5=data!$CB$8,0.9,1)</f>
        <v>#N/A</v>
      </c>
      <c r="V15" t="e">
        <f t="shared" si="10"/>
        <v>#N/A</v>
      </c>
      <c r="W15" t="e">
        <f t="shared" si="10"/>
        <v>#N/A</v>
      </c>
      <c r="X15" t="e">
        <f t="shared" ref="X15:AG17" si="11">VLOOKUP($A15,$A$28:$BY$1500,X$4,0)</f>
        <v>#N/A</v>
      </c>
      <c r="Y15" t="e">
        <f t="shared" si="11"/>
        <v>#N/A</v>
      </c>
      <c r="Z15" t="e">
        <f t="shared" si="11"/>
        <v>#N/A</v>
      </c>
      <c r="AA15" t="e">
        <f t="shared" si="11"/>
        <v>#N/A</v>
      </c>
      <c r="AB15" t="e">
        <f t="shared" si="11"/>
        <v>#N/A</v>
      </c>
      <c r="AC15" t="e">
        <f t="shared" si="11"/>
        <v>#N/A</v>
      </c>
      <c r="AD15" t="e">
        <f t="shared" si="11"/>
        <v>#N/A</v>
      </c>
      <c r="AE15" t="e">
        <f t="shared" si="11"/>
        <v>#N/A</v>
      </c>
      <c r="AF15" t="e">
        <f t="shared" si="11"/>
        <v>#N/A</v>
      </c>
      <c r="AG15" t="e">
        <f t="shared" si="11"/>
        <v>#N/A</v>
      </c>
      <c r="AH15" t="e">
        <f t="shared" ref="AH15:AQ17" si="12">VLOOKUP($A15,$A$28:$BY$1500,AH$4,0)</f>
        <v>#N/A</v>
      </c>
      <c r="AI15" t="e">
        <f t="shared" si="12"/>
        <v>#N/A</v>
      </c>
      <c r="AJ15" t="e">
        <f t="shared" si="12"/>
        <v>#N/A</v>
      </c>
      <c r="AK15" t="e">
        <f t="shared" si="12"/>
        <v>#N/A</v>
      </c>
      <c r="AL15" t="e">
        <f t="shared" si="12"/>
        <v>#N/A</v>
      </c>
      <c r="AM15" t="e">
        <f t="shared" si="12"/>
        <v>#N/A</v>
      </c>
      <c r="AN15" t="e">
        <f t="shared" si="12"/>
        <v>#N/A</v>
      </c>
      <c r="AO15" t="e">
        <f t="shared" si="12"/>
        <v>#N/A</v>
      </c>
      <c r="AP15" t="e">
        <f t="shared" si="12"/>
        <v>#N/A</v>
      </c>
      <c r="AQ15" t="e">
        <f t="shared" si="12"/>
        <v>#N/A</v>
      </c>
      <c r="AR15" t="e">
        <f t="shared" ref="AR15:BA17" si="13">VLOOKUP($A15,$A$28:$BY$1500,AR$4,0)</f>
        <v>#N/A</v>
      </c>
      <c r="AS15" t="e">
        <f t="shared" si="13"/>
        <v>#N/A</v>
      </c>
      <c r="AT15" t="e">
        <f t="shared" si="13"/>
        <v>#N/A</v>
      </c>
      <c r="AU15" t="e">
        <f t="shared" si="13"/>
        <v>#N/A</v>
      </c>
      <c r="AV15" t="e">
        <f t="shared" si="13"/>
        <v>#N/A</v>
      </c>
      <c r="AW15" t="e">
        <f t="shared" si="13"/>
        <v>#N/A</v>
      </c>
      <c r="AX15" t="e">
        <f t="shared" si="13"/>
        <v>#N/A</v>
      </c>
      <c r="AY15" t="e">
        <f t="shared" si="13"/>
        <v>#N/A</v>
      </c>
      <c r="AZ15" t="e">
        <f t="shared" si="13"/>
        <v>#N/A</v>
      </c>
      <c r="BA15" t="e">
        <f t="shared" si="13"/>
        <v>#N/A</v>
      </c>
      <c r="BB15" t="e">
        <f t="shared" ref="BB15:BK17" si="14">VLOOKUP($A15,$A$28:$BY$1500,BB$4,0)</f>
        <v>#N/A</v>
      </c>
      <c r="BC15" t="e">
        <f t="shared" si="14"/>
        <v>#N/A</v>
      </c>
      <c r="BD15" t="e">
        <f t="shared" si="14"/>
        <v>#N/A</v>
      </c>
      <c r="BE15" t="e">
        <f t="shared" si="14"/>
        <v>#N/A</v>
      </c>
      <c r="BF15" t="e">
        <f t="shared" si="14"/>
        <v>#N/A</v>
      </c>
      <c r="BG15" t="e">
        <f t="shared" si="14"/>
        <v>#N/A</v>
      </c>
      <c r="BH15" t="e">
        <f t="shared" si="14"/>
        <v>#N/A</v>
      </c>
      <c r="BI15" t="e">
        <f t="shared" si="14"/>
        <v>#N/A</v>
      </c>
      <c r="BJ15" t="e">
        <f t="shared" si="14"/>
        <v>#N/A</v>
      </c>
      <c r="BK15" t="e">
        <f t="shared" si="14"/>
        <v>#N/A</v>
      </c>
      <c r="BL15" t="e">
        <f t="shared" ref="BL15:BY17" si="15">VLOOKUP($A15,$A$28:$BY$1500,BL$4,0)</f>
        <v>#N/A</v>
      </c>
      <c r="BM15" t="e">
        <f t="shared" si="15"/>
        <v>#N/A</v>
      </c>
      <c r="BN15" t="e">
        <f t="shared" si="15"/>
        <v>#N/A</v>
      </c>
      <c r="BO15" t="e">
        <f t="shared" si="15"/>
        <v>#N/A</v>
      </c>
      <c r="BP15" t="e">
        <f t="shared" si="15"/>
        <v>#N/A</v>
      </c>
      <c r="BQ15" t="e">
        <f t="shared" si="15"/>
        <v>#N/A</v>
      </c>
      <c r="BR15" t="e">
        <f t="shared" si="15"/>
        <v>#N/A</v>
      </c>
      <c r="BS15" t="e">
        <f t="shared" si="15"/>
        <v>#N/A</v>
      </c>
      <c r="BT15" t="e">
        <f t="shared" si="15"/>
        <v>#N/A</v>
      </c>
      <c r="BU15" t="e">
        <f t="shared" si="15"/>
        <v>#N/A</v>
      </c>
      <c r="BV15" t="e">
        <f t="shared" si="15"/>
        <v>#N/A</v>
      </c>
      <c r="BW15" t="e">
        <f t="shared" si="15"/>
        <v>#N/A</v>
      </c>
      <c r="BX15" t="e">
        <f t="shared" si="15"/>
        <v>#N/A</v>
      </c>
      <c r="BY15" t="e">
        <f t="shared" si="15"/>
        <v>#N/A</v>
      </c>
      <c r="BZ15" t="str">
        <f t="shared" si="8"/>
        <v>MAX</v>
      </c>
      <c r="CA15" t="s">
        <v>315</v>
      </c>
      <c r="CB15" s="1"/>
      <c r="CD15">
        <v>235</v>
      </c>
      <c r="CE15">
        <f t="shared" si="0"/>
        <v>100</v>
      </c>
      <c r="CF15" s="8" t="str">
        <f>IF($CC$17=1,NL!$I5,IF($CC$17=2,EN!$I5,IF($CC$17=3,FR!$I5,IF($CC$17=4,DE!$I5,IF($CC$17=5,NR!$I5,IF($CC$17=6,SP!$I5,IF($CC$17=7,SW!$I5,IF($CC$17=8,TS!$I5,IF($CC$17=9,ExtraTaal1!$I5,IF($CC$17=10,ExtraTaal2!$I5,IF($CC$17=11,ExtraTaal3!$I5,)))))))))))</f>
        <v>Imperial-units</v>
      </c>
      <c r="CH15" s="1"/>
      <c r="CJ15" s="8"/>
      <c r="CK15" s="1">
        <v>100</v>
      </c>
      <c r="CL15">
        <v>235</v>
      </c>
      <c r="CM15" s="8"/>
      <c r="CN15" s="1">
        <v>100</v>
      </c>
      <c r="CO15">
        <v>235</v>
      </c>
      <c r="CP15" s="8"/>
      <c r="CQ15" s="1"/>
      <c r="CS15" s="8"/>
      <c r="CT15" s="1"/>
      <c r="CV15" s="8"/>
      <c r="CW15" s="1"/>
      <c r="CY15" s="8"/>
      <c r="CZ15" s="1"/>
      <c r="DB15" s="8"/>
      <c r="DE15" s="111"/>
      <c r="DF15" s="110"/>
      <c r="DG15" s="110"/>
      <c r="DH15" s="86"/>
      <c r="DI15" s="86"/>
      <c r="DJ15" s="86"/>
      <c r="DK15" s="86"/>
      <c r="DL15" s="86"/>
      <c r="DM15" s="86"/>
      <c r="DN15" s="87"/>
      <c r="DO15" s="87"/>
      <c r="DP15" s="87"/>
      <c r="DQ15" s="86"/>
    </row>
    <row r="16" spans="1:121" ht="15" customHeight="1" x14ac:dyDescent="0.25">
      <c r="A16" t="str">
        <f>CONCATENATE($CB$9,IF($CB$9=2,EcoReviva!$K$6,50),$CD14,EcoReviva!$L$6)</f>
        <v>150215</v>
      </c>
      <c r="D16" t="e">
        <f t="shared" si="9"/>
        <v>#N/A</v>
      </c>
      <c r="E16" t="e">
        <f t="shared" si="9"/>
        <v>#N/A</v>
      </c>
      <c r="F16" t="e">
        <f t="shared" si="9"/>
        <v>#N/A</v>
      </c>
      <c r="G16" t="e">
        <f t="shared" si="9"/>
        <v>#N/A</v>
      </c>
      <c r="H16" t="e">
        <f t="shared" si="9"/>
        <v>#N/A</v>
      </c>
      <c r="I16" t="e">
        <f t="shared" si="9"/>
        <v>#N/A</v>
      </c>
      <c r="J16" t="e">
        <f t="shared" si="9"/>
        <v>#N/A</v>
      </c>
      <c r="K16" t="e">
        <f t="shared" si="9"/>
        <v>#N/A</v>
      </c>
      <c r="L16" t="e">
        <f t="shared" si="9"/>
        <v>#N/A</v>
      </c>
      <c r="M16" t="e">
        <f t="shared" si="1"/>
        <v>#N/A</v>
      </c>
      <c r="N16" t="e">
        <f t="shared" si="10"/>
        <v>#N/A</v>
      </c>
      <c r="O16" t="e">
        <f t="shared" si="10"/>
        <v>#N/A</v>
      </c>
      <c r="P16" t="e">
        <f t="shared" si="10"/>
        <v>#N/A</v>
      </c>
      <c r="Q16" t="e">
        <f t="shared" si="10"/>
        <v>#N/A</v>
      </c>
      <c r="R16" t="e">
        <f t="shared" si="10"/>
        <v>#N/A</v>
      </c>
      <c r="S16" t="e">
        <f t="shared" si="10"/>
        <v>#N/A</v>
      </c>
      <c r="T16" t="e">
        <f t="shared" si="10"/>
        <v>#N/A</v>
      </c>
      <c r="U16" t="e">
        <f>VLOOKUP($A16,$A$28:$BY$1500,U$4,0)*IF(EcoReviva!$J$5=data!$CB$8,0.9,1)</f>
        <v>#N/A</v>
      </c>
      <c r="V16" t="e">
        <f t="shared" si="10"/>
        <v>#N/A</v>
      </c>
      <c r="W16" t="e">
        <f t="shared" si="10"/>
        <v>#N/A</v>
      </c>
      <c r="X16" t="e">
        <f t="shared" si="11"/>
        <v>#N/A</v>
      </c>
      <c r="Y16" t="e">
        <f t="shared" si="11"/>
        <v>#N/A</v>
      </c>
      <c r="Z16" t="e">
        <f t="shared" si="11"/>
        <v>#N/A</v>
      </c>
      <c r="AA16" t="e">
        <f t="shared" si="11"/>
        <v>#N/A</v>
      </c>
      <c r="AB16" t="e">
        <f t="shared" si="11"/>
        <v>#N/A</v>
      </c>
      <c r="AC16" t="e">
        <f t="shared" si="11"/>
        <v>#N/A</v>
      </c>
      <c r="AD16" t="e">
        <f t="shared" si="11"/>
        <v>#N/A</v>
      </c>
      <c r="AE16" t="e">
        <f t="shared" si="11"/>
        <v>#N/A</v>
      </c>
      <c r="AF16" t="e">
        <f t="shared" si="11"/>
        <v>#N/A</v>
      </c>
      <c r="AG16" t="e">
        <f t="shared" si="11"/>
        <v>#N/A</v>
      </c>
      <c r="AH16" t="e">
        <f t="shared" si="12"/>
        <v>#N/A</v>
      </c>
      <c r="AI16" t="e">
        <f t="shared" si="12"/>
        <v>#N/A</v>
      </c>
      <c r="AJ16" t="e">
        <f t="shared" si="12"/>
        <v>#N/A</v>
      </c>
      <c r="AK16" t="e">
        <f t="shared" si="12"/>
        <v>#N/A</v>
      </c>
      <c r="AL16" t="e">
        <f t="shared" si="12"/>
        <v>#N/A</v>
      </c>
      <c r="AM16" t="e">
        <f t="shared" si="12"/>
        <v>#N/A</v>
      </c>
      <c r="AN16" t="e">
        <f t="shared" si="12"/>
        <v>#N/A</v>
      </c>
      <c r="AO16" t="e">
        <f t="shared" si="12"/>
        <v>#N/A</v>
      </c>
      <c r="AP16" t="e">
        <f t="shared" si="12"/>
        <v>#N/A</v>
      </c>
      <c r="AQ16" t="e">
        <f t="shared" si="12"/>
        <v>#N/A</v>
      </c>
      <c r="AR16" t="e">
        <f t="shared" si="13"/>
        <v>#N/A</v>
      </c>
      <c r="AS16" t="e">
        <f t="shared" si="13"/>
        <v>#N/A</v>
      </c>
      <c r="AT16" t="e">
        <f t="shared" si="13"/>
        <v>#N/A</v>
      </c>
      <c r="AU16" t="e">
        <f t="shared" si="13"/>
        <v>#N/A</v>
      </c>
      <c r="AV16" t="e">
        <f t="shared" si="13"/>
        <v>#N/A</v>
      </c>
      <c r="AW16" t="e">
        <f t="shared" si="13"/>
        <v>#N/A</v>
      </c>
      <c r="AX16" t="e">
        <f t="shared" si="13"/>
        <v>#N/A</v>
      </c>
      <c r="AY16" t="e">
        <f t="shared" si="13"/>
        <v>#N/A</v>
      </c>
      <c r="AZ16" t="e">
        <f t="shared" si="13"/>
        <v>#N/A</v>
      </c>
      <c r="BA16" t="e">
        <f t="shared" si="13"/>
        <v>#N/A</v>
      </c>
      <c r="BB16" t="e">
        <f t="shared" si="14"/>
        <v>#N/A</v>
      </c>
      <c r="BC16" t="e">
        <f t="shared" si="14"/>
        <v>#N/A</v>
      </c>
      <c r="BD16" t="e">
        <f t="shared" si="14"/>
        <v>#N/A</v>
      </c>
      <c r="BE16" t="e">
        <f t="shared" si="14"/>
        <v>#N/A</v>
      </c>
      <c r="BF16" t="e">
        <f t="shared" si="14"/>
        <v>#N/A</v>
      </c>
      <c r="BG16" t="e">
        <f t="shared" si="14"/>
        <v>#N/A</v>
      </c>
      <c r="BH16" t="e">
        <f t="shared" si="14"/>
        <v>#N/A</v>
      </c>
      <c r="BI16" t="e">
        <f t="shared" si="14"/>
        <v>#N/A</v>
      </c>
      <c r="BJ16" t="e">
        <f t="shared" si="14"/>
        <v>#N/A</v>
      </c>
      <c r="BK16" t="e">
        <f t="shared" si="14"/>
        <v>#N/A</v>
      </c>
      <c r="BL16" t="e">
        <f t="shared" si="15"/>
        <v>#N/A</v>
      </c>
      <c r="BM16" t="e">
        <f t="shared" si="15"/>
        <v>#N/A</v>
      </c>
      <c r="BN16" t="e">
        <f t="shared" si="15"/>
        <v>#N/A</v>
      </c>
      <c r="BO16" t="e">
        <f t="shared" si="15"/>
        <v>#N/A</v>
      </c>
      <c r="BP16" t="e">
        <f t="shared" si="15"/>
        <v>#N/A</v>
      </c>
      <c r="BQ16" t="e">
        <f t="shared" si="15"/>
        <v>#N/A</v>
      </c>
      <c r="BR16" t="e">
        <f t="shared" si="15"/>
        <v>#N/A</v>
      </c>
      <c r="BS16" t="e">
        <f t="shared" si="15"/>
        <v>#N/A</v>
      </c>
      <c r="BT16" t="e">
        <f t="shared" si="15"/>
        <v>#N/A</v>
      </c>
      <c r="BU16" t="e">
        <f t="shared" si="15"/>
        <v>#N/A</v>
      </c>
      <c r="BV16" t="e">
        <f t="shared" si="15"/>
        <v>#N/A</v>
      </c>
      <c r="BW16" t="e">
        <f t="shared" si="15"/>
        <v>#N/A</v>
      </c>
      <c r="BX16" t="e">
        <f t="shared" si="15"/>
        <v>#N/A</v>
      </c>
      <c r="BY16" t="e">
        <f t="shared" si="15"/>
        <v>#N/A</v>
      </c>
      <c r="BZ16" t="str" cm="1">
        <f t="array" ref="BZ16:BZ18">IF(CB9=2,"n.a.",dropdownstand)</f>
        <v>26dB(A)</v>
      </c>
      <c r="CB16" s="1"/>
      <c r="CF16" s="8"/>
      <c r="CH16" s="1"/>
      <c r="CJ16" s="8"/>
      <c r="CK16" s="1"/>
      <c r="CM16" s="8"/>
      <c r="CN16" s="1"/>
      <c r="CP16" s="8"/>
      <c r="CQ16" s="1"/>
      <c r="CS16" s="8"/>
      <c r="CT16" s="1"/>
      <c r="CV16" s="8"/>
      <c r="CW16" s="1"/>
      <c r="CY16" s="8"/>
      <c r="CZ16" s="1"/>
      <c r="DB16" s="8"/>
      <c r="DE16" s="97"/>
      <c r="DF16" s="88" t="str">
        <f>IF($J$4=data!$CC$3,NL!DF3,IF($J$4=data!$CC$4,EN!DF3,IF($J$4=data!$CC$5,FR!DF3,IF($J$4=data!$CC$6,DE!DF3,IF($J$4=data!$CC$7,NR!DF3,IF($J$4=data!$CC$8,SP!DF3,IF($J$4=data!$CC$9,SW!DF3,)))))))&amp;" [cm]"</f>
        <v xml:space="preserve"> [cm]</v>
      </c>
      <c r="DG16" s="89">
        <f>IF($J$4=data!$CC$3,NL!DF19,IF($J$4=data!$CC$4,EN!DF19,IF($J$4=data!$CC$5,FR!DF19,IF($J$4=data!$CC$6,DE!DF19,IF($J$4=data!$CC$7,NR!DF19,IF($J$4=data!$CC$8,SP!DF19,IF($J$4=data!$CC$9,SW!DF19,)))))))</f>
        <v>0</v>
      </c>
      <c r="DH16" s="90" t="str">
        <f>IF($J$4=data!$CC$3,NL!DG14,IF($J$4=data!$CC$4,EN!DG14,IF($J$4=data!$CC$5,FR!DG14,IF($J$4=data!$CC$6,DE!DG14,IF($J$4=data!$CC$7,NR!DG14,IF($J$4=data!$CC$8,SP!DG14,IF($J$4=data!$CC$9,SW!DG14,)))))))&amp;IF(data!GD2=1," [W]",IF(data!GD2=2," [Btu/h]",))</f>
        <v/>
      </c>
      <c r="DI16" s="91" t="str">
        <f>IF($J$4=data!$CC$3,NL!DH14,IF($J$4=data!$CC$4,EN!DH14,IF($J$4=data!$CC$5,FR!DH14,IF($J$4=data!$CC$6,DE!DH14,IF($J$4=data!$CC$7,NR!DH14,IF($J$4=data!$CC$8,SP!DH14,IF($J$4=data!$CC$9,SW!DH14,)))))))&amp;IF(data!GD2=1," [kg/h]",IF(data!GD2=2," [GPM]**",))</f>
        <v/>
      </c>
      <c r="DJ16" s="158" t="str">
        <f>IF($J$4=data!$CC$3,NL!DJ6,IF($J$4=data!$CC$4,EN!DJ6,IF($J$4=data!$CC$5,FR!DJ6,IF($J$4=data!$CC$6,DE!DJ6,IF($J$4=data!$CC$7,NR!DJ6,IF($J$4=data!$CC$8,SP!DJ6,IF($J$4=data!$CC$9,SW!DJ6,)))))))&amp;" ["&amp;IF(data!GD2=1,"kPa",IF(data!GD2=2,"ftH2O"))&amp;"]"</f>
        <v xml:space="preserve"> [ONWAAR]</v>
      </c>
      <c r="DK16" s="92" t="str">
        <f>IF($J$4=data!$CC$3,NL!DI14,IF($J$4=data!$CC$4,EN!DI14,IF($J$4=data!$CC$5,FR!DI14,IF($J$4=data!$CC$6,DE!DI14,IF($J$4=data!$CC$7,NR!DI14,IF($J$4=data!$CC$8,SP!DI14,IF($J$4=data!$CC$9,SW!DI14,)))))))&amp;IF(data!GD2=1," [W]*",IF(data!GD2=2," [Btu/h]*",))</f>
        <v/>
      </c>
      <c r="DL16" s="91" t="str">
        <f>DI16</f>
        <v/>
      </c>
      <c r="DM16" s="158" t="str">
        <f>DJ16</f>
        <v xml:space="preserve"> [ONWAAR]</v>
      </c>
      <c r="DN16" s="93">
        <f>IF($J$4=data!$CC$3,NL!DM13,IF($J$4=data!$CC$4,EN!DM13,IF($J$4=data!$CC$5,FR!DM13,IF($J$4=data!$CC$6,DE!DM13,IF($J$4=data!$CC$7,NR!DM13,IF($J$4=data!$CC$8,SP!DM13,IF($J$4=data!$CC$9,SW!DM13,)))))))</f>
        <v>0</v>
      </c>
      <c r="DO16" s="94">
        <f>IF($J$4=data!$CC$3,NL!DN13,IF($J$4=data!$CC$4,EN!DN13,IF($J$4=data!$CC$5,FR!DN13,IF($J$4=data!$CC$6,DE!DN13,IF($J$4=data!$CC$7,NR!DN13,IF($J$4=data!$CC$9,SW!DN13,))))))</f>
        <v>0</v>
      </c>
      <c r="DP16" s="95">
        <f>IF($J$4=data!$CC$3,NL!DL13,IF($J$4=data!$CC$4,EN!DL13,IF($J$4=data!$CC$5,FR!DL13,IF($J$4=data!$CC$6,DE!DL13,IF($J$4=data!$CC$7,NR!DL13,IF($J$4=data!$CC$8,SP!DL13,IF($J$4=data!$CC$9,SW!DL13,)))))))</f>
        <v>0</v>
      </c>
      <c r="DQ16" s="96" t="str">
        <f>IF($J$4=data!$CC$3,NL!DK13,IF($J$4=data!$CC$4,EN!DK13,IF($J$4=data!$CC$5,FR!DK13,IF($J$4=data!$CC$6,DE!DK13,IF($J$4=data!$CC$7,NR!DK13,IF($J$4=data!$CC$8,SP!DK13,IF($J$4=data!$CC$9,SW!DK13,)))))))&amp;IF(data!GD2=1," [l]",IF(data!GD2=2," [Gal]**",))</f>
        <v/>
      </c>
    </row>
    <row r="17" spans="1:121" ht="15" customHeight="1" x14ac:dyDescent="0.25">
      <c r="A17" t="str">
        <f>CONCATENATE($CB$9,IF($CB$9=2,EcoReviva!$K$6,50),$CD15,EcoReviva!$L$6)</f>
        <v>150235</v>
      </c>
      <c r="D17" t="e">
        <f t="shared" si="9"/>
        <v>#N/A</v>
      </c>
      <c r="E17" t="e">
        <f t="shared" si="9"/>
        <v>#N/A</v>
      </c>
      <c r="F17" t="e">
        <f t="shared" si="9"/>
        <v>#N/A</v>
      </c>
      <c r="G17" t="e">
        <f t="shared" si="9"/>
        <v>#N/A</v>
      </c>
      <c r="H17" t="e">
        <f t="shared" si="9"/>
        <v>#N/A</v>
      </c>
      <c r="I17" t="e">
        <f t="shared" si="9"/>
        <v>#N/A</v>
      </c>
      <c r="J17" t="e">
        <f t="shared" si="9"/>
        <v>#N/A</v>
      </c>
      <c r="K17" t="e">
        <f t="shared" si="9"/>
        <v>#N/A</v>
      </c>
      <c r="L17" t="e">
        <f t="shared" si="9"/>
        <v>#N/A</v>
      </c>
      <c r="M17" t="e">
        <f t="shared" si="1"/>
        <v>#N/A</v>
      </c>
      <c r="N17" t="e">
        <f t="shared" si="10"/>
        <v>#N/A</v>
      </c>
      <c r="O17" t="e">
        <f t="shared" si="10"/>
        <v>#N/A</v>
      </c>
      <c r="P17" t="e">
        <f t="shared" si="10"/>
        <v>#N/A</v>
      </c>
      <c r="Q17" t="e">
        <f t="shared" si="10"/>
        <v>#N/A</v>
      </c>
      <c r="R17" t="e">
        <f t="shared" si="10"/>
        <v>#N/A</v>
      </c>
      <c r="S17" t="e">
        <f t="shared" si="10"/>
        <v>#N/A</v>
      </c>
      <c r="T17" t="e">
        <f t="shared" si="10"/>
        <v>#N/A</v>
      </c>
      <c r="U17" t="e">
        <f>VLOOKUP($A17,$A$28:$BY$1500,U$4,0)*IF(EcoReviva!$J$5=data!$CB$8,0.9,1)</f>
        <v>#N/A</v>
      </c>
      <c r="V17" t="e">
        <f t="shared" si="10"/>
        <v>#N/A</v>
      </c>
      <c r="W17" t="e">
        <f t="shared" si="10"/>
        <v>#N/A</v>
      </c>
      <c r="X17" t="e">
        <f t="shared" si="11"/>
        <v>#N/A</v>
      </c>
      <c r="Y17" t="e">
        <f t="shared" si="11"/>
        <v>#N/A</v>
      </c>
      <c r="Z17" t="e">
        <f t="shared" si="11"/>
        <v>#N/A</v>
      </c>
      <c r="AA17" t="e">
        <f t="shared" si="11"/>
        <v>#N/A</v>
      </c>
      <c r="AB17" t="e">
        <f t="shared" si="11"/>
        <v>#N/A</v>
      </c>
      <c r="AC17" t="e">
        <f t="shared" si="11"/>
        <v>#N/A</v>
      </c>
      <c r="AD17" t="e">
        <f t="shared" si="11"/>
        <v>#N/A</v>
      </c>
      <c r="AE17" t="e">
        <f t="shared" si="11"/>
        <v>#N/A</v>
      </c>
      <c r="AF17" t="e">
        <f t="shared" si="11"/>
        <v>#N/A</v>
      </c>
      <c r="AG17" t="e">
        <f t="shared" si="11"/>
        <v>#N/A</v>
      </c>
      <c r="AH17" t="e">
        <f t="shared" si="12"/>
        <v>#N/A</v>
      </c>
      <c r="AI17" t="e">
        <f t="shared" si="12"/>
        <v>#N/A</v>
      </c>
      <c r="AJ17" t="e">
        <f t="shared" si="12"/>
        <v>#N/A</v>
      </c>
      <c r="AK17" t="e">
        <f t="shared" si="12"/>
        <v>#N/A</v>
      </c>
      <c r="AL17" t="e">
        <f t="shared" si="12"/>
        <v>#N/A</v>
      </c>
      <c r="AM17" t="e">
        <f t="shared" si="12"/>
        <v>#N/A</v>
      </c>
      <c r="AN17" t="e">
        <f t="shared" si="12"/>
        <v>#N/A</v>
      </c>
      <c r="AO17" t="e">
        <f t="shared" si="12"/>
        <v>#N/A</v>
      </c>
      <c r="AP17" t="e">
        <f t="shared" si="12"/>
        <v>#N/A</v>
      </c>
      <c r="AQ17" t="e">
        <f t="shared" si="12"/>
        <v>#N/A</v>
      </c>
      <c r="AR17" t="e">
        <f t="shared" si="13"/>
        <v>#N/A</v>
      </c>
      <c r="AS17" t="e">
        <f t="shared" si="13"/>
        <v>#N/A</v>
      </c>
      <c r="AT17" t="e">
        <f t="shared" si="13"/>
        <v>#N/A</v>
      </c>
      <c r="AU17" t="e">
        <f t="shared" si="13"/>
        <v>#N/A</v>
      </c>
      <c r="AV17" t="e">
        <f t="shared" si="13"/>
        <v>#N/A</v>
      </c>
      <c r="AW17" t="e">
        <f t="shared" si="13"/>
        <v>#N/A</v>
      </c>
      <c r="AX17" t="e">
        <f t="shared" si="13"/>
        <v>#N/A</v>
      </c>
      <c r="AY17" t="e">
        <f t="shared" si="13"/>
        <v>#N/A</v>
      </c>
      <c r="AZ17" t="e">
        <f t="shared" si="13"/>
        <v>#N/A</v>
      </c>
      <c r="BA17" t="e">
        <f t="shared" si="13"/>
        <v>#N/A</v>
      </c>
      <c r="BB17" t="e">
        <f t="shared" si="14"/>
        <v>#N/A</v>
      </c>
      <c r="BC17" t="e">
        <f t="shared" si="14"/>
        <v>#N/A</v>
      </c>
      <c r="BD17" t="e">
        <f t="shared" si="14"/>
        <v>#N/A</v>
      </c>
      <c r="BE17" t="e">
        <f t="shared" si="14"/>
        <v>#N/A</v>
      </c>
      <c r="BF17" t="e">
        <f t="shared" si="14"/>
        <v>#N/A</v>
      </c>
      <c r="BG17" t="e">
        <f t="shared" si="14"/>
        <v>#N/A</v>
      </c>
      <c r="BH17" t="e">
        <f t="shared" si="14"/>
        <v>#N/A</v>
      </c>
      <c r="BI17" t="e">
        <f t="shared" si="14"/>
        <v>#N/A</v>
      </c>
      <c r="BJ17" t="e">
        <f t="shared" si="14"/>
        <v>#N/A</v>
      </c>
      <c r="BK17" t="e">
        <f t="shared" si="14"/>
        <v>#N/A</v>
      </c>
      <c r="BL17" t="e">
        <f t="shared" si="15"/>
        <v>#N/A</v>
      </c>
      <c r="BM17" t="e">
        <f t="shared" si="15"/>
        <v>#N/A</v>
      </c>
      <c r="BN17" t="e">
        <f t="shared" si="15"/>
        <v>#N/A</v>
      </c>
      <c r="BO17" t="e">
        <f t="shared" si="15"/>
        <v>#N/A</v>
      </c>
      <c r="BP17" t="e">
        <f t="shared" si="15"/>
        <v>#N/A</v>
      </c>
      <c r="BQ17" t="e">
        <f t="shared" si="15"/>
        <v>#N/A</v>
      </c>
      <c r="BR17" t="e">
        <f t="shared" si="15"/>
        <v>#N/A</v>
      </c>
      <c r="BS17" t="e">
        <f t="shared" si="15"/>
        <v>#N/A</v>
      </c>
      <c r="BT17" t="e">
        <f t="shared" si="15"/>
        <v>#N/A</v>
      </c>
      <c r="BU17" t="e">
        <f t="shared" si="15"/>
        <v>#N/A</v>
      </c>
      <c r="BV17" t="e">
        <f t="shared" si="15"/>
        <v>#N/A</v>
      </c>
      <c r="BW17" t="e">
        <f t="shared" si="15"/>
        <v>#N/A</v>
      </c>
      <c r="BX17" t="e">
        <f t="shared" si="15"/>
        <v>#N/A</v>
      </c>
      <c r="BY17" t="e">
        <f t="shared" si="15"/>
        <v>#N/A</v>
      </c>
      <c r="BZ17" t="str">
        <v>30dB(A)</v>
      </c>
      <c r="CB17" s="1"/>
      <c r="CC17">
        <f>IF(EcoReviva!$J$4=data!CC3,1,IF(EcoReviva!$J$4=data!CC4,2,IF(EcoReviva!$J$4=data!CC5,3,IF(EcoReviva!$J$4=data!CC6,4,IF(EcoReviva!$J$4=data!CC7,5,IF(EcoReviva!$J$4=data!CC8,6,IF(EcoReviva!$J$4=data!CC9,7,IF(EcoReviva!$J$4=data!CC10,8,IF(EcoReviva!$J$4=data!CC11,9,IF(EcoReviva!$J$4=data!CC12,10,IF(EcoReviva!$J$4=data!CC13,11)))))))))))</f>
        <v>2</v>
      </c>
      <c r="CF17" s="8"/>
      <c r="CH17" s="1"/>
      <c r="CJ17" s="8"/>
      <c r="CK17" s="1"/>
      <c r="CM17" s="8"/>
      <c r="CN17" s="1"/>
      <c r="CP17" s="8"/>
      <c r="CQ17" s="1"/>
      <c r="CS17" s="8"/>
      <c r="CT17" s="1"/>
      <c r="CV17" s="8"/>
      <c r="CW17" s="1"/>
      <c r="CY17" s="8"/>
      <c r="CZ17" s="1"/>
      <c r="DB17" s="8"/>
      <c r="DE17" s="74"/>
      <c r="DF17" s="287" t="e">
        <f>CONCATENATE($J$5,", ",$K$7, " ",$K$6,"cm, ",$L$7, " ",$L$6)</f>
        <v>#N/A</v>
      </c>
      <c r="DG17" s="288">
        <v>0</v>
      </c>
      <c r="DH17" s="287">
        <v>0</v>
      </c>
      <c r="DI17" s="289">
        <v>0</v>
      </c>
      <c r="DJ17" s="288">
        <v>0</v>
      </c>
      <c r="DK17" s="288">
        <v>0</v>
      </c>
      <c r="DL17" s="288">
        <v>0</v>
      </c>
      <c r="DM17" s="288">
        <v>0</v>
      </c>
      <c r="DN17" s="287">
        <v>0</v>
      </c>
      <c r="DO17" s="288">
        <v>0</v>
      </c>
      <c r="DP17" s="288">
        <v>0</v>
      </c>
      <c r="DQ17" s="289">
        <v>0</v>
      </c>
    </row>
    <row r="18" spans="1:121" x14ac:dyDescent="0.25">
      <c r="M18"/>
      <c r="AG18"/>
      <c r="AH18"/>
      <c r="AI18"/>
      <c r="AJ18"/>
      <c r="AK18"/>
      <c r="AZ18"/>
      <c r="BA18"/>
      <c r="BZ18" t="str">
        <v>MAX</v>
      </c>
      <c r="CB18" s="1"/>
      <c r="CF18" s="8"/>
      <c r="CH18" s="1"/>
      <c r="CJ18" s="8"/>
      <c r="CK18" s="1"/>
      <c r="CM18" s="8"/>
      <c r="CN18" s="1"/>
      <c r="CP18" s="8"/>
      <c r="CQ18" s="1"/>
      <c r="CS18" s="8"/>
      <c r="CT18" s="1"/>
      <c r="CV18" s="8"/>
      <c r="CW18" s="1"/>
      <c r="CY18" s="8"/>
      <c r="CZ18" s="1"/>
      <c r="DB18" s="8"/>
      <c r="DE18" s="74"/>
      <c r="DF18" s="253">
        <v>55</v>
      </c>
      <c r="DG18" s="254" t="e">
        <f>BJ5</f>
        <v>#N/A</v>
      </c>
      <c r="DH18" s="236" t="e">
        <f>ROUND(IF($BZ$2=1,U5,IF($BZ$2=2,U5*3.412141633,)),0)</f>
        <v>#N/A</v>
      </c>
      <c r="DI18" s="237" t="e">
        <f>IF($BZ$2=1,ROUND(Y5,0),IF($BZ$2=2,ROUND(Y5/272.7654,1),))</f>
        <v>#N/A</v>
      </c>
      <c r="DJ18" s="232" t="e">
        <f>IF($BZ$2=1,AC5,IF($BZ$2=2,AC5*0.3346,))</f>
        <v>#N/A</v>
      </c>
      <c r="DK18" s="255"/>
      <c r="DL18" s="240"/>
      <c r="DM18" s="256"/>
      <c r="DN18" s="241">
        <v>0</v>
      </c>
      <c r="DO18" s="242">
        <v>0</v>
      </c>
      <c r="DP18" s="254">
        <v>0</v>
      </c>
      <c r="DQ18" s="244" t="e">
        <f>IF($BZ$2=1,AZ5,IF($BZ$2=2,AZ5/4.54609,))</f>
        <v>#N/A</v>
      </c>
    </row>
    <row r="19" spans="1:121" x14ac:dyDescent="0.25">
      <c r="M19"/>
      <c r="AG19"/>
      <c r="AH19"/>
      <c r="AI19"/>
      <c r="AJ19"/>
      <c r="AK19"/>
      <c r="AZ19"/>
      <c r="BA19"/>
      <c r="CB19" s="123"/>
      <c r="CC19" s="124"/>
      <c r="CF19" s="125"/>
      <c r="CH19" s="123"/>
      <c r="CJ19" s="125"/>
      <c r="CK19" s="123"/>
      <c r="CL19" s="124"/>
      <c r="CM19" s="125"/>
      <c r="CN19" s="123"/>
      <c r="CO19" s="124"/>
      <c r="CP19" s="125"/>
      <c r="CQ19" s="123"/>
      <c r="CR19" s="124"/>
      <c r="CS19" s="125"/>
      <c r="CT19" s="123"/>
      <c r="CU19" s="124"/>
      <c r="CV19" s="125"/>
      <c r="CW19" s="123"/>
      <c r="CX19" s="124"/>
      <c r="CY19" s="125"/>
      <c r="CZ19" s="123"/>
      <c r="DA19" s="124"/>
      <c r="DB19" s="125"/>
      <c r="DE19" s="74"/>
      <c r="DF19" s="253">
        <v>55</v>
      </c>
      <c r="DG19" s="105" t="e">
        <f>BK5</f>
        <v>#N/A</v>
      </c>
      <c r="DH19" s="99" t="e">
        <f>ROUND(IF($BZ$2=1,V5,IF($BZ$2=2,V5*3.412141633,)),0)</f>
        <v>#N/A</v>
      </c>
      <c r="DI19" s="157" t="e">
        <f>IF($BZ$2=1,ROUND(Z5,0),IF($BZ$2=2,ROUND(Z5/272.7654,1),))</f>
        <v>#N/A</v>
      </c>
      <c r="DJ19" s="233" t="e">
        <f>IF($BZ$2=1,AD5,IF($BZ$2=2,AD5*0.3346,))</f>
        <v>#N/A</v>
      </c>
      <c r="DK19" s="261" t="e">
        <f>IF(BY5=1,ROUND(IF($BZ$2=1,AQ5,IF($BZ$2=2,AQ5*3.412141633,)),0),"")</f>
        <v>#N/A</v>
      </c>
      <c r="DL19" s="109" t="e">
        <f>IF(BY5=1,IF($BZ$2=1,ROUND(AT5,0),IF($BZ$2=2,ROUND(AT5/272.7654,1),)),"")</f>
        <v>#N/A</v>
      </c>
      <c r="DM19" s="152" t="e">
        <f>IF(BY5=1,IF($BZ$2=1,AW5,IF($BZ$2=2,AW5*0.3346,)),"")</f>
        <v>#N/A</v>
      </c>
      <c r="DN19" s="100" t="e">
        <f>J5</f>
        <v>#N/A</v>
      </c>
      <c r="DO19" s="101" t="e">
        <f>IF(DN19="","",DN19+8)</f>
        <v>#N/A</v>
      </c>
      <c r="DP19" s="102" t="e">
        <f>BA5</f>
        <v>#N/A</v>
      </c>
      <c r="DQ19" s="104" t="e">
        <f>DQ18</f>
        <v>#N/A</v>
      </c>
    </row>
    <row r="20" spans="1:121" x14ac:dyDescent="0.25">
      <c r="M20"/>
      <c r="AG20"/>
      <c r="AH20"/>
      <c r="AI20"/>
      <c r="AJ20"/>
      <c r="AK20"/>
      <c r="AZ20"/>
      <c r="BA20"/>
      <c r="CE20" s="8"/>
      <c r="CN20">
        <v>1</v>
      </c>
      <c r="CO20">
        <v>2</v>
      </c>
      <c r="CP20">
        <v>3</v>
      </c>
      <c r="CQ20">
        <v>4</v>
      </c>
      <c r="CR20">
        <v>5</v>
      </c>
      <c r="CS20">
        <v>6</v>
      </c>
      <c r="CT20">
        <v>7</v>
      </c>
      <c r="CU20">
        <v>8</v>
      </c>
      <c r="CV20">
        <v>9</v>
      </c>
      <c r="DE20" s="74"/>
      <c r="DF20" s="253">
        <v>55</v>
      </c>
      <c r="DG20" s="105" t="e">
        <f>BL5</f>
        <v>#N/A</v>
      </c>
      <c r="DH20" s="99" t="e">
        <f>ROUND(IF($BZ$2=1,W5,IF($BZ$2=2,W5*3.412141633,)),0)</f>
        <v>#N/A</v>
      </c>
      <c r="DI20" s="157" t="e">
        <f>IF($BZ$2=1,ROUND(AA5,0),IF($BZ$2=2,ROUND(AA5/272.7654,1),))</f>
        <v>#N/A</v>
      </c>
      <c r="DJ20" s="233" t="e">
        <f>IF($BZ$2=1,AE5,IF($BZ$2=2,AE5*0.3346,))</f>
        <v>#N/A</v>
      </c>
      <c r="DK20" s="261" t="e">
        <f>IF(BY5=1,ROUND(IF($BZ$2=1,AR5,IF($BZ$2=2,AR5*3.412141633,)),0),"")</f>
        <v>#N/A</v>
      </c>
      <c r="DL20" s="109" t="e">
        <f>IF(BY5=1,IF($BZ$2=1,ROUND(AU5,0),IF($BZ$2=2,ROUND(AU5/272.7654,1),)),"")</f>
        <v>#N/A</v>
      </c>
      <c r="DM20" s="152" t="e">
        <f>IF(BY5=1,IF($BZ$2=1,AX5,IF($BZ$2=2,AX5*0.3346,)),"")</f>
        <v>#N/A</v>
      </c>
      <c r="DN20" s="100" t="e">
        <f>K5</f>
        <v>#N/A</v>
      </c>
      <c r="DO20" s="101" t="e">
        <f t="shared" ref="DO20:DO21" si="16">IF(DN20="","",DN20+8)</f>
        <v>#N/A</v>
      </c>
      <c r="DP20" s="102" t="e">
        <f>BB5</f>
        <v>#N/A</v>
      </c>
      <c r="DQ20" s="104" t="e">
        <f>DQ18</f>
        <v>#N/A</v>
      </c>
    </row>
    <row r="21" spans="1:121" x14ac:dyDescent="0.25">
      <c r="M21"/>
      <c r="AG21"/>
      <c r="AH21"/>
      <c r="AI21"/>
      <c r="AJ21"/>
      <c r="AK21"/>
      <c r="AZ21"/>
      <c r="BA21"/>
      <c r="CD21" s="1"/>
      <c r="CE21" s="8"/>
      <c r="CQ21" t="e">
        <f t="shared" ref="CQ21:CV21" si="17">VLOOKUP($A$24,$CN$23:$CV$56,CQ$20,0)</f>
        <v>#N/A</v>
      </c>
      <c r="CR21" t="e">
        <f t="shared" si="17"/>
        <v>#N/A</v>
      </c>
      <c r="CS21" t="e">
        <f t="shared" si="17"/>
        <v>#N/A</v>
      </c>
      <c r="CT21" t="e">
        <f t="shared" si="17"/>
        <v>#N/A</v>
      </c>
      <c r="CU21" t="e">
        <f t="shared" si="17"/>
        <v>#N/A</v>
      </c>
      <c r="CV21" t="e">
        <f t="shared" si="17"/>
        <v>#N/A</v>
      </c>
      <c r="DE21" s="74"/>
      <c r="DF21" s="253">
        <v>55</v>
      </c>
      <c r="DG21" s="257" t="e">
        <f>BM5</f>
        <v>#N/A</v>
      </c>
      <c r="DH21" s="238" t="e">
        <f>ROUND(IF($BZ$2=1,X5,IF($BZ$2=2,X5*3.412141633,)),0)</f>
        <v>#N/A</v>
      </c>
      <c r="DI21" s="239" t="e">
        <f>IF($BZ$2=1,ROUND(AB5,0),IF($BZ$2=2,ROUND(AB5/272.7654,1),))</f>
        <v>#N/A</v>
      </c>
      <c r="DJ21" s="234" t="e">
        <f>IF($BZ$2=1,AF5,IF($BZ$2=2,AF5*0.3346,))</f>
        <v>#N/A</v>
      </c>
      <c r="DK21" s="262" t="e">
        <f>IF(BY5=1,ROUND(IF($BZ$2=1,AS5,IF($BZ$2=2,AS5*3.412141633,)),0),"")</f>
        <v>#N/A</v>
      </c>
      <c r="DL21" s="263" t="e">
        <f>IF(BY5=1,IF($BZ$2=1,ROUND(AV5,0),IF($BZ$2=2,ROUND(AV5/272.7654,1),)),"")</f>
        <v>#N/A</v>
      </c>
      <c r="DM21" s="234" t="e">
        <f>IF(BY5=1,IF($BZ$2=1,AY5,IF($BZ$2=2,AY5*0.3346,)),"")</f>
        <v>#N/A</v>
      </c>
      <c r="DN21" s="243" t="e">
        <f>L5</f>
        <v>#N/A</v>
      </c>
      <c r="DO21" s="101" t="e">
        <f t="shared" si="16"/>
        <v>#N/A</v>
      </c>
      <c r="DP21" s="258" t="e">
        <f>BC5</f>
        <v>#N/A</v>
      </c>
      <c r="DQ21" s="235" t="e">
        <f>DQ18</f>
        <v>#N/A</v>
      </c>
    </row>
    <row r="22" spans="1:121" x14ac:dyDescent="0.25"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8"/>
      <c r="AD22" s="248"/>
      <c r="AE22" s="248"/>
      <c r="AF22" s="248"/>
      <c r="AG22" s="231"/>
      <c r="AH22" s="211"/>
      <c r="AI22" s="7"/>
      <c r="AJ22" s="231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50"/>
      <c r="AX22" s="250"/>
      <c r="AY22" s="250"/>
      <c r="AZ22"/>
      <c r="BA22"/>
      <c r="CD22" s="123"/>
      <c r="CE22" s="125"/>
      <c r="CN22" s="129"/>
      <c r="CO22" s="149" t="s">
        <v>135</v>
      </c>
      <c r="CP22" s="135" t="s">
        <v>136</v>
      </c>
      <c r="CQ22" s="331" t="s">
        <v>134</v>
      </c>
      <c r="CR22" s="331"/>
      <c r="CS22" s="331"/>
      <c r="CT22" s="331" t="s">
        <v>137</v>
      </c>
      <c r="CU22" s="331"/>
      <c r="CV22" s="332"/>
      <c r="DE22" s="74"/>
      <c r="DF22" s="252">
        <v>65</v>
      </c>
      <c r="DG22" s="102" t="e">
        <f>BJ6</f>
        <v>#N/A</v>
      </c>
      <c r="DH22" s="236" t="e">
        <f>ROUND(IF($BZ$2=1,U6,IF($BZ$2=2,U6*3.412141633,)),0)</f>
        <v>#N/A</v>
      </c>
      <c r="DI22" s="237" t="e">
        <f>IF($BZ$2=1,ROUND(Y6,0),IF($BZ$2=2,ROUND(Y6/272.7654,1),))</f>
        <v>#N/A</v>
      </c>
      <c r="DJ22" s="232" t="e">
        <f>IF($BZ$2=1,AC6,IF($BZ$2=2,AC6*0.3346,))</f>
        <v>#N/A</v>
      </c>
      <c r="DK22" s="255"/>
      <c r="DL22" s="240"/>
      <c r="DM22" s="256"/>
      <c r="DN22" s="241">
        <v>0</v>
      </c>
      <c r="DO22" s="242">
        <v>0</v>
      </c>
      <c r="DP22" s="254">
        <v>0</v>
      </c>
      <c r="DQ22" s="244" t="e">
        <f>IF($BZ$2=1,AZ6,IF($BZ$2=2,AZ6/4.54606,))</f>
        <v>#N/A</v>
      </c>
    </row>
    <row r="23" spans="1:121" x14ac:dyDescent="0.25"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8"/>
      <c r="AD23" s="248"/>
      <c r="AE23" s="248"/>
      <c r="AF23" s="248"/>
      <c r="AG23" s="231"/>
      <c r="AH23" s="211"/>
      <c r="AI23" s="7"/>
      <c r="AJ23" s="231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50"/>
      <c r="AX23" s="250"/>
      <c r="AY23" s="250"/>
      <c r="AZ23"/>
      <c r="BA23"/>
      <c r="CN23" s="130" t="str">
        <f>CONCATENATE(CO23,CP23)</f>
        <v>5010</v>
      </c>
      <c r="CO23" s="127">
        <v>50</v>
      </c>
      <c r="CP23">
        <v>10</v>
      </c>
      <c r="CQ23">
        <v>14.2</v>
      </c>
      <c r="CR23">
        <v>16.2</v>
      </c>
      <c r="CS23">
        <v>21.85</v>
      </c>
      <c r="CT23">
        <v>3.6</v>
      </c>
      <c r="CU23">
        <v>4.0999999999999996</v>
      </c>
      <c r="CV23" s="8">
        <v>5.0999999999999996</v>
      </c>
      <c r="CX23" t="s">
        <v>386</v>
      </c>
      <c r="DE23" s="74"/>
      <c r="DF23" s="98">
        <f>DF22</f>
        <v>65</v>
      </c>
      <c r="DG23" s="105" t="e">
        <f>BK6</f>
        <v>#N/A</v>
      </c>
      <c r="DH23" s="99" t="e">
        <f>ROUND(IF($BZ$2=1,V6,IF($BZ$2=2,V6*3.412141633,)),0)</f>
        <v>#N/A</v>
      </c>
      <c r="DI23" s="157" t="e">
        <f>IF($BZ$2=1,ROUND(Z6,0),IF($BZ$2=2,ROUND(Z6/272.7654,1),))</f>
        <v>#N/A</v>
      </c>
      <c r="DJ23" s="233" t="e">
        <f>IF($BZ$2=1,AD6,IF($BZ$2=2,AD6*0.3346,))</f>
        <v>#N/A</v>
      </c>
      <c r="DK23" s="261" t="e">
        <f>IF(BY6=1,ROUND(IF($BZ$2=1,AQ6,IF($BZ$2=2,AQ6*3.412141633,)),0),"")</f>
        <v>#N/A</v>
      </c>
      <c r="DL23" s="109" t="e">
        <f>IF(BY6=1,IF($BZ$2=1,ROUND(AT6,0),IF($BZ$2=2,ROUND(AT6/272.7654,1),)),"")</f>
        <v>#N/A</v>
      </c>
      <c r="DM23" s="152" t="e">
        <f>IF(BY6=1,IF($BZ$2=1,AW6,IF($BZ$2=2,AW6*0.3346,)),"")</f>
        <v>#N/A</v>
      </c>
      <c r="DN23" s="100" t="e">
        <f>J6</f>
        <v>#N/A</v>
      </c>
      <c r="DO23" s="101" t="e">
        <f>IF(DN23="","",DN23+8)</f>
        <v>#N/A</v>
      </c>
      <c r="DP23" s="102" t="e">
        <f>BA6</f>
        <v>#N/A</v>
      </c>
      <c r="DQ23" s="104" t="e">
        <f t="shared" ref="DQ23" si="18">DQ22</f>
        <v>#N/A</v>
      </c>
    </row>
    <row r="24" spans="1:121" x14ac:dyDescent="0.25">
      <c r="M24"/>
      <c r="AK24"/>
      <c r="AZ24" s="118"/>
      <c r="BA24"/>
      <c r="CN24" s="130" t="str">
        <f t="shared" ref="CN24:CN56" si="19">CONCATENATE(CO24,CP24)</f>
        <v>5015</v>
      </c>
      <c r="CO24" s="1">
        <v>50</v>
      </c>
      <c r="CP24">
        <v>15</v>
      </c>
      <c r="CQ24">
        <v>0</v>
      </c>
      <c r="CR24">
        <v>0</v>
      </c>
      <c r="CS24">
        <v>0</v>
      </c>
      <c r="CT24">
        <v>0</v>
      </c>
      <c r="CU24">
        <v>0</v>
      </c>
      <c r="CV24" s="8">
        <v>0</v>
      </c>
      <c r="CX24" t="s">
        <v>387</v>
      </c>
      <c r="DE24" s="74"/>
      <c r="DF24" s="98">
        <f>DF22</f>
        <v>65</v>
      </c>
      <c r="DG24" s="105" t="e">
        <f>BL6</f>
        <v>#N/A</v>
      </c>
      <c r="DH24" s="99" t="e">
        <f>ROUND(IF($BZ$2=1,W6,IF($BZ$2=2,W6*3.412141633,)),0)</f>
        <v>#N/A</v>
      </c>
      <c r="DI24" s="157" t="e">
        <f>IF($BZ$2=1,ROUND(AA6,0),IF($BZ$2=2,ROUND(AA6/272.7654,1),))</f>
        <v>#N/A</v>
      </c>
      <c r="DJ24" s="233" t="e">
        <f>IF($BZ$2=1,AE6,IF($BZ$2=2,AE6*0.3346,))</f>
        <v>#N/A</v>
      </c>
      <c r="DK24" s="261" t="e">
        <f>IF(BY6=1,ROUND(IF($BZ$2=1,AR6,IF($BZ$2=2,AR6*3.412141633,)),0),"")</f>
        <v>#N/A</v>
      </c>
      <c r="DL24" s="109" t="e">
        <f>IF(BY6=1,IF($BZ$2=1,ROUND(AU6,0),IF($BZ$2=2,ROUND(AU6/272.7654,1),)),"")</f>
        <v>#N/A</v>
      </c>
      <c r="DM24" s="152" t="e">
        <f>IF(BY6=1,IF($BZ$2=1,AX6,IF($BZ$2=2,AX6*0.3346,)),"")</f>
        <v>#N/A</v>
      </c>
      <c r="DN24" s="100" t="e">
        <f>K6</f>
        <v>#N/A</v>
      </c>
      <c r="DO24" s="101" t="e">
        <f t="shared" ref="DO24:DO25" si="20">IF(DN24="","",DN24+8)</f>
        <v>#N/A</v>
      </c>
      <c r="DP24" s="102" t="e">
        <f>BB6</f>
        <v>#N/A</v>
      </c>
      <c r="DQ24" s="104" t="e">
        <f t="shared" ref="DQ24" si="21">DQ22</f>
        <v>#N/A</v>
      </c>
    </row>
    <row r="25" spans="1:121" x14ac:dyDescent="0.25">
      <c r="AZ25" s="118"/>
      <c r="CN25" s="130" t="str">
        <f t="shared" si="19"/>
        <v>6010</v>
      </c>
      <c r="CO25" s="1">
        <v>60</v>
      </c>
      <c r="CP25">
        <v>10</v>
      </c>
      <c r="CQ25">
        <v>13.6</v>
      </c>
      <c r="CR25">
        <v>15.6</v>
      </c>
      <c r="CS25">
        <v>21.85</v>
      </c>
      <c r="CT25">
        <v>4.8</v>
      </c>
      <c r="CU25">
        <v>5.4</v>
      </c>
      <c r="CV25" s="8">
        <v>6.8</v>
      </c>
      <c r="CX25" t="s">
        <v>388</v>
      </c>
      <c r="DE25" s="74"/>
      <c r="DF25" s="245">
        <f>DF22</f>
        <v>65</v>
      </c>
      <c r="DG25" s="106" t="e">
        <f>BM6</f>
        <v>#N/A</v>
      </c>
      <c r="DH25" s="238" t="e">
        <f>ROUND(IF($BZ$2=1,X6,IF($BZ$2=2,X6*3.412141633,)),0)</f>
        <v>#N/A</v>
      </c>
      <c r="DI25" s="239" t="e">
        <f>IF($BZ$2=1,ROUND(AB6,0),IF($BZ$2=2,ROUND(AB6/272.7654,1),))</f>
        <v>#N/A</v>
      </c>
      <c r="DJ25" s="234" t="e">
        <f>IF($BZ$2=1,AF6,IF($BZ$2=2,AF6*0.3346,))</f>
        <v>#N/A</v>
      </c>
      <c r="DK25" s="262" t="e">
        <f>IF(BY6=1,ROUND(IF($BZ$2=1,AS6,IF($BZ$2=2,AS6*3.412141633,)),0),"")</f>
        <v>#N/A</v>
      </c>
      <c r="DL25" s="263" t="e">
        <f>IF(BY6=1,IF($BZ$2=1,ROUND(AV6,0),IF($BZ$2=2,ROUND(AV6/272.7654,1),)),"")</f>
        <v>#N/A</v>
      </c>
      <c r="DM25" s="234" t="e">
        <f>IF(BY6=1,IF($BZ$2=1,AY6,IF($BZ$2=2,AY6*0.3346,)),"")</f>
        <v>#N/A</v>
      </c>
      <c r="DN25" s="243" t="e">
        <f>L6</f>
        <v>#N/A</v>
      </c>
      <c r="DO25" s="101" t="e">
        <f t="shared" si="20"/>
        <v>#N/A</v>
      </c>
      <c r="DP25" s="258" t="e">
        <f>BC6</f>
        <v>#N/A</v>
      </c>
      <c r="DQ25" s="235" t="e">
        <f t="shared" ref="DQ25" si="22">DQ22</f>
        <v>#N/A</v>
      </c>
    </row>
    <row r="26" spans="1:121" x14ac:dyDescent="0.25">
      <c r="I26" t="s">
        <v>8</v>
      </c>
      <c r="M26" s="1" t="s">
        <v>4</v>
      </c>
      <c r="N26" t="s">
        <v>26</v>
      </c>
      <c r="Q26" t="s">
        <v>5</v>
      </c>
      <c r="U26" t="s">
        <v>16</v>
      </c>
      <c r="V26" t="s">
        <v>4</v>
      </c>
      <c r="Y26" t="s">
        <v>16</v>
      </c>
      <c r="Z26" t="s">
        <v>17</v>
      </c>
      <c r="AC26" t="s">
        <v>202</v>
      </c>
      <c r="AK26" s="1" t="s">
        <v>4</v>
      </c>
      <c r="AL26" t="s">
        <v>15</v>
      </c>
      <c r="AN26" t="s">
        <v>5</v>
      </c>
      <c r="AQ26" t="s">
        <v>16</v>
      </c>
      <c r="AR26" t="s">
        <v>4</v>
      </c>
      <c r="AT26" t="s">
        <v>16</v>
      </c>
      <c r="AU26" t="s">
        <v>17</v>
      </c>
      <c r="AW26" t="s">
        <v>202</v>
      </c>
      <c r="AZ26" s="118"/>
      <c r="BA26" s="1" t="s">
        <v>7</v>
      </c>
      <c r="BE26" t="s">
        <v>18</v>
      </c>
      <c r="BG26" t="s">
        <v>27</v>
      </c>
      <c r="BL26" t="s">
        <v>77</v>
      </c>
      <c r="BO26" s="318" t="s">
        <v>102</v>
      </c>
      <c r="BP26" s="318"/>
      <c r="BQ26" s="318"/>
      <c r="BR26" s="318" t="s">
        <v>103</v>
      </c>
      <c r="BS26" s="318"/>
      <c r="BT26" s="318"/>
      <c r="BV26" s="318" t="s">
        <v>104</v>
      </c>
      <c r="BW26" s="318"/>
      <c r="BX26" s="318"/>
      <c r="BY26" s="318" t="s">
        <v>105</v>
      </c>
      <c r="BZ26" s="318"/>
      <c r="CN26" s="130" t="str">
        <f t="shared" si="19"/>
        <v>6015</v>
      </c>
      <c r="CO26" s="1">
        <v>60</v>
      </c>
      <c r="CP26">
        <v>15</v>
      </c>
      <c r="CQ26">
        <v>12.3</v>
      </c>
      <c r="CR26">
        <v>14.4</v>
      </c>
      <c r="CS26">
        <v>21.85</v>
      </c>
      <c r="CT26">
        <v>4.8</v>
      </c>
      <c r="CU26">
        <v>5.5</v>
      </c>
      <c r="CV26" s="8">
        <v>7.2</v>
      </c>
      <c r="CX26" t="s">
        <v>389</v>
      </c>
      <c r="DE26" s="74"/>
      <c r="DF26" s="253">
        <v>75</v>
      </c>
      <c r="DG26" s="102" t="e">
        <f>BJ7</f>
        <v>#N/A</v>
      </c>
      <c r="DH26" s="236" t="e">
        <f>ROUND(IF($BZ$2=1,U7,IF($BZ$2=2,U7*3.412141633,)),0)</f>
        <v>#N/A</v>
      </c>
      <c r="DI26" s="237" t="e">
        <f>IF($BZ$2=1,ROUND(Y7,0),IF($BZ$2=2,ROUND(Y7/272.7654,1),))</f>
        <v>#N/A</v>
      </c>
      <c r="DJ26" s="232" t="e">
        <f>IF($BZ$2=1,AC7,IF($BZ$2=2,AC7*0.3346,))</f>
        <v>#N/A</v>
      </c>
      <c r="DK26" s="255"/>
      <c r="DL26" s="240"/>
      <c r="DM26" s="256"/>
      <c r="DN26" s="241">
        <v>0</v>
      </c>
      <c r="DO26" s="242">
        <v>0</v>
      </c>
      <c r="DP26" s="254">
        <v>0</v>
      </c>
      <c r="DQ26" s="244" t="e">
        <f>IF($BZ$2=1,AZ7,IF($BZ$2=2,AZ7/4.54609,))</f>
        <v>#N/A</v>
      </c>
    </row>
    <row r="27" spans="1:121" x14ac:dyDescent="0.25">
      <c r="A27" t="s">
        <v>9</v>
      </c>
      <c r="B27" t="s">
        <v>132</v>
      </c>
      <c r="C27" t="s">
        <v>133</v>
      </c>
      <c r="D27" t="s">
        <v>107</v>
      </c>
      <c r="E27" t="s">
        <v>0</v>
      </c>
      <c r="F27" t="s">
        <v>1</v>
      </c>
      <c r="G27" t="s">
        <v>2</v>
      </c>
      <c r="H27" t="s">
        <v>3</v>
      </c>
      <c r="I27">
        <v>0</v>
      </c>
      <c r="J27">
        <v>1</v>
      </c>
      <c r="K27">
        <v>2</v>
      </c>
      <c r="L27">
        <v>3</v>
      </c>
      <c r="M27" s="1">
        <v>0</v>
      </c>
      <c r="N27">
        <v>1</v>
      </c>
      <c r="O27">
        <v>2</v>
      </c>
      <c r="P27">
        <v>3</v>
      </c>
      <c r="Q27">
        <v>0</v>
      </c>
      <c r="R27">
        <v>1</v>
      </c>
      <c r="S27">
        <v>2</v>
      </c>
      <c r="T27">
        <v>3</v>
      </c>
      <c r="U27">
        <v>0</v>
      </c>
      <c r="V27">
        <v>1</v>
      </c>
      <c r="W27">
        <v>2</v>
      </c>
      <c r="X27">
        <v>3</v>
      </c>
      <c r="Y27">
        <v>0</v>
      </c>
      <c r="Z27">
        <v>1</v>
      </c>
      <c r="AA27">
        <v>2</v>
      </c>
      <c r="AB27">
        <v>3</v>
      </c>
      <c r="AC27">
        <v>0</v>
      </c>
      <c r="AD27">
        <v>1</v>
      </c>
      <c r="AE27">
        <v>2</v>
      </c>
      <c r="AF27">
        <v>3</v>
      </c>
      <c r="AG27" s="166" t="s">
        <v>205</v>
      </c>
      <c r="AH27" s="166" t="s">
        <v>5</v>
      </c>
      <c r="AI27" s="166" t="s">
        <v>203</v>
      </c>
      <c r="AJ27" s="166" t="s">
        <v>206</v>
      </c>
      <c r="AK27" s="1">
        <v>1</v>
      </c>
      <c r="AL27">
        <v>2</v>
      </c>
      <c r="AM27">
        <v>3</v>
      </c>
      <c r="AN27">
        <v>1</v>
      </c>
      <c r="AO27">
        <v>2</v>
      </c>
      <c r="AP27">
        <v>3</v>
      </c>
      <c r="AQ27">
        <v>1</v>
      </c>
      <c r="AR27">
        <v>2</v>
      </c>
      <c r="AS27">
        <v>3</v>
      </c>
      <c r="AT27">
        <v>1</v>
      </c>
      <c r="AU27">
        <v>2</v>
      </c>
      <c r="AV27">
        <v>3</v>
      </c>
      <c r="AW27">
        <v>1</v>
      </c>
      <c r="AX27">
        <v>2</v>
      </c>
      <c r="AY27">
        <v>3</v>
      </c>
      <c r="AZ27" s="118" t="s">
        <v>6</v>
      </c>
      <c r="BA27" s="1">
        <v>1</v>
      </c>
      <c r="BB27">
        <v>2</v>
      </c>
      <c r="BC27">
        <v>3</v>
      </c>
      <c r="BE27" t="s">
        <v>149</v>
      </c>
      <c r="BF27" t="s">
        <v>150</v>
      </c>
      <c r="BJ27">
        <v>0</v>
      </c>
      <c r="BK27">
        <v>1</v>
      </c>
      <c r="BL27">
        <v>2</v>
      </c>
      <c r="BM27">
        <v>3</v>
      </c>
      <c r="BO27" t="s">
        <v>91</v>
      </c>
      <c r="BP27" t="s">
        <v>92</v>
      </c>
      <c r="BQ27" t="s">
        <v>93</v>
      </c>
      <c r="BR27" t="s">
        <v>94</v>
      </c>
      <c r="BS27" t="s">
        <v>95</v>
      </c>
      <c r="BT27" t="s">
        <v>96</v>
      </c>
      <c r="BV27" s="119" t="s">
        <v>97</v>
      </c>
      <c r="BW27" s="119" t="s">
        <v>98</v>
      </c>
      <c r="BX27" s="119" t="s">
        <v>99</v>
      </c>
      <c r="BY27" s="119" t="s">
        <v>100</v>
      </c>
      <c r="BZ27" s="119" t="s">
        <v>401</v>
      </c>
      <c r="CN27" s="130" t="str">
        <f t="shared" si="19"/>
        <v>7010</v>
      </c>
      <c r="CO27" s="1">
        <v>70</v>
      </c>
      <c r="CP27">
        <v>10</v>
      </c>
      <c r="CQ27">
        <v>13.2</v>
      </c>
      <c r="CR27">
        <v>15.1</v>
      </c>
      <c r="CS27">
        <v>21.85</v>
      </c>
      <c r="CT27">
        <v>5.5</v>
      </c>
      <c r="CU27">
        <v>5.9</v>
      </c>
      <c r="CV27" s="8">
        <v>7.9</v>
      </c>
      <c r="CX27" t="s">
        <v>390</v>
      </c>
      <c r="DE27" s="74"/>
      <c r="DF27" s="98">
        <f>DF26</f>
        <v>75</v>
      </c>
      <c r="DG27" s="105" t="e">
        <f>BK7</f>
        <v>#N/A</v>
      </c>
      <c r="DH27" s="99" t="e">
        <f>ROUND(IF($BZ$2=1,V7,IF($BZ$2=2,V7*3.412141633,)),0)</f>
        <v>#N/A</v>
      </c>
      <c r="DI27" s="157" t="e">
        <f>IF($BZ$2=1,ROUND(Z7,0),IF($BZ$2=2,ROUND(Z7/272.7654,1),))</f>
        <v>#N/A</v>
      </c>
      <c r="DJ27" s="233" t="e">
        <f>IF($BZ$2=1,AD7,IF($BZ$2=2,AD7*0.3346,))</f>
        <v>#N/A</v>
      </c>
      <c r="DK27" s="261" t="e">
        <f>IF(BY7=1,ROUND(IF($BZ$2=1,AQ7,IF($BZ$2=2,AQ7*3.412141633,)),0),"")</f>
        <v>#N/A</v>
      </c>
      <c r="DL27" s="109" t="e">
        <f>IF(BY7=1,IF($BZ$2=1,ROUND(AT7,0),IF($BZ$2=2,ROUND(AT7/272.7654,1),)),"")</f>
        <v>#N/A</v>
      </c>
      <c r="DM27" s="152" t="e">
        <f>IF(BY7=1,IF($BZ$2=1,AW7,IF($BZ$2=2,AW7*0.3346,)),"")</f>
        <v>#N/A</v>
      </c>
      <c r="DN27" s="100" t="e">
        <f>J7</f>
        <v>#N/A</v>
      </c>
      <c r="DO27" s="101" t="e">
        <f>IF(DN27="","",DN27+8)</f>
        <v>#N/A</v>
      </c>
      <c r="DP27" s="102" t="e">
        <f>BA7</f>
        <v>#N/A</v>
      </c>
      <c r="DQ27" s="104" t="e">
        <f t="shared" ref="DQ27" si="23">DQ26</f>
        <v>#N/A</v>
      </c>
    </row>
    <row r="28" spans="1:121" x14ac:dyDescent="0.25">
      <c r="A28" t="str">
        <f t="shared" ref="A28:A59" si="24">CONCATENATE(D28,E28,F28,G28)</f>
        <v>1504510</v>
      </c>
      <c r="D28">
        <v>1</v>
      </c>
      <c r="E28">
        <v>50</v>
      </c>
      <c r="F28">
        <v>45</v>
      </c>
      <c r="G28">
        <v>10</v>
      </c>
      <c r="H28">
        <v>10.9</v>
      </c>
      <c r="I28">
        <v>0</v>
      </c>
      <c r="J28">
        <v>26</v>
      </c>
      <c r="K28">
        <v>30</v>
      </c>
      <c r="L28" s="120">
        <v>38.799999999999997</v>
      </c>
      <c r="M28" s="114">
        <f t="shared" ref="M28:M59" si="25">IF($N28-($BE28*$BG28)&gt;100,$BE28*$BG28,$N28-95)</f>
        <v>484.2</v>
      </c>
      <c r="N28" s="7">
        <v>649</v>
      </c>
      <c r="O28" s="7">
        <v>695</v>
      </c>
      <c r="P28" s="7">
        <v>812</v>
      </c>
      <c r="Q28" s="120">
        <v>1.5</v>
      </c>
      <c r="R28">
        <f t="shared" ref="R28:T47" si="26">IF($G28=10,1.08,IF($G28=11,1.1,IF($G28=15,1.08,IF($G28=16,1.1,IF($G28=20,1.08,IF($G28=21,1.05))))))</f>
        <v>1.08</v>
      </c>
      <c r="S28">
        <f t="shared" si="26"/>
        <v>1.08</v>
      </c>
      <c r="T28">
        <f t="shared" si="26"/>
        <v>1.08</v>
      </c>
      <c r="U28">
        <f t="shared" ref="U28:U59" si="27">ROUND(M28*POWER(CF_heat,Q28),0)</f>
        <v>60</v>
      </c>
      <c r="V28">
        <f t="shared" ref="V28:V59" si="28">ROUND(N28*POWER(CF_heat,R28),0)</f>
        <v>144</v>
      </c>
      <c r="W28">
        <f t="shared" ref="W28:W59" si="29">ROUND(O28*POWER(CF_heat,S28),0)</f>
        <v>154</v>
      </c>
      <c r="X28">
        <f t="shared" ref="X28:X59" si="30">ROUND(P28*POWER(CF_heat,T28),0)</f>
        <v>180</v>
      </c>
      <c r="Y28">
        <f t="shared" ref="Y28:Y59" si="31">ROUND(U28*3600/(4186*ABS($O$1-$O$2)),0)</f>
        <v>10</v>
      </c>
      <c r="Z28">
        <f t="shared" ref="Z28:Z59" si="32">ROUND(V28*3600/(4186*ABS($O$1-$O$2)),0)</f>
        <v>25</v>
      </c>
      <c r="AA28">
        <f t="shared" ref="AA28:AA59" si="33">ROUND(W28*3600/(4186*ABS($O$1-$O$2)),0)</f>
        <v>26</v>
      </c>
      <c r="AB28">
        <f t="shared" ref="AB28:AB59" si="34">ROUND(X28*3600/(4186*ABS($O$1-$O$2)),0)</f>
        <v>31</v>
      </c>
      <c r="AC28" s="212">
        <f t="shared" ref="AC28:AC59" si="35">(($AG28*(Y28^$AH28)*((($F28-14.4)*$AI28)/100))+($AJ28*(Y28^2)))*0.0098</f>
        <v>4.891988947469105E-4</v>
      </c>
      <c r="AD28" s="212">
        <f t="shared" ref="AD28:AD59" si="36">(($AG28*(Z28^$AH28)*((($F28-14.4)*$AI28)/100))+($AJ28*(Z28^2)))*0.0098</f>
        <v>2.8831776738085461E-3</v>
      </c>
      <c r="AE28" s="212">
        <f t="shared" ref="AE28:AE59" si="37">(($AG28*(AA28^$AH28)*((($F28-14.4)*$AI28)/100))+($AJ28*(AA28^2)))*0.0098</f>
        <v>3.111353276885069E-3</v>
      </c>
      <c r="AF28" s="212">
        <f t="shared" ref="AF28:AF59" si="38">(($AG28*(AB28^$AH28)*((($F28-14.4)*$AI28)/100))+($AJ28*(AB28^2)))*0.0098</f>
        <v>4.3791489719577229E-3</v>
      </c>
      <c r="AG28" s="166">
        <f t="shared" ref="AG28:AG59" si="39">IF($G28=$CO$103,CP$103,IF($G28=$CO$104,CP$104,IF($G28=$CO$105,CP$105,IF($G28=$CO$107,CP$107,IF($G28=$CO$108,CP$108,IF($G28=$CO$109,CP$109,IF($G28=$CO$111,CP$111,IF($G28=$CO$112,CP$112,IF($G28=$CO$113,CP$113,IF($G28=$CO$115,CP$115,IF($G28=$CO$116,CP$116,IF($G28=$CO$117,CP$117,IF($G28=$CO$119,CP$119,IF($G28=$CO$120,CP$120,))))))))))))))</f>
        <v>3.969E-4</v>
      </c>
      <c r="AH28" s="166">
        <f t="shared" ref="AH28:AH59" si="40">IF($G28=$CO$103,CQ$103,IF($G28=$CO$104,CQ$104,IF($G28=$CO$105,CQ$105,IF($G28=$CO$107,CQ$107,IF($G28=$CO$108,CQ$108,IF($G28=$CO$109,CQ$109,IF($G28=$CO$111,CQ$111,IF($G28=$CO$112,CQ$112,IF($G28=$CO$113,CQ$113,IF($G28=$CO$115,CQ$115,IF($G28=$CO$116,CQ$116,IF($G28=$CO$117,CQ$117,IF($G28=$CO$119,CQ$119,IF($G28=$CO$120,CQ$120,))))))))))))))</f>
        <v>1.7345999999999999</v>
      </c>
      <c r="AI28" s="166">
        <f t="shared" ref="AI28:AI59" si="41">IF($G28=$CO$103,CR$103,IF($G28=$CO$104,CR$104,IF($G28=$CO$105,CR$105,IF($G28=$CO$107,CR$107,IF($G28=$CO$108,CR$108,IF($G28=$CO$109,CR$109,IF($G28=$CO$111,CR$111,IF($G28=$CO$112,CR$112,IF($G28=$CO$113,CR$113,IF($G28=$CO$115,CR$115,IF($G28=$CO$116,CR$116,IF($G28=$CO$117,CR$117,IF($G28=$CO$119,CR$119,IF($G28=$CO$120,CR$120,))))))))))))))</f>
        <v>2</v>
      </c>
      <c r="AJ28" s="166">
        <f t="shared" ref="AJ28:AJ59" si="42">IF($G28=$CO$103,CS$103,IF($G28=$CO$104,CS$104,IF($G28=$CO$105,CS$105,IF($G28=$CO$107,CS$107,IF($G28=$CO$108,CS$108,IF($G28=$CO$109,CS$109,IF($G28=$CO$111,CS$111,IF($G28=$CO$112,CS$112,IF($G28=$CO$113,CS$113,IF($G28=$CO$115,CS$115,IF($G28=$CO$116,CS$116,IF($G28=$CO$117,CS$117,IF($G28=$CO$119,CS$119,IF($G28=$CO$120,CS$120,))))))))))))))</f>
        <v>3.6734700000000002E-4</v>
      </c>
      <c r="AK28" s="114">
        <v>90.020119234756137</v>
      </c>
      <c r="AL28" s="7">
        <v>96.328259324977694</v>
      </c>
      <c r="AM28" s="7">
        <v>112.64</v>
      </c>
      <c r="AN28">
        <f t="shared" ref="AN28:AP47" si="43">IF($G28=10,0.98,IF($G28=11,0.95,IF($G28=15,1.01,IF($G28=16,0.95,IF($G28=20,0.95,IF($G28=21,0.85))))))</f>
        <v>0.98</v>
      </c>
      <c r="AO28">
        <f t="shared" si="43"/>
        <v>0.98</v>
      </c>
      <c r="AP28">
        <f t="shared" si="43"/>
        <v>0.98</v>
      </c>
      <c r="AQ28">
        <f t="shared" ref="AQ28:AQ59" si="44">ROUND(AK28*BZ28*POWER(CF_cool,AN28),0)</f>
        <v>90</v>
      </c>
      <c r="AR28">
        <f t="shared" ref="AR28:AR59" si="45">ROUND(AL28*BZ28*POWER(CF_cool,AO28),0)</f>
        <v>96</v>
      </c>
      <c r="AS28">
        <f t="shared" ref="AS28:AS59" si="46">ROUND(AM28*BZ28*POWER(CF_cool,AP28),0)</f>
        <v>113</v>
      </c>
      <c r="AT28">
        <f t="shared" ref="AT28:AT59" si="47">ROUND(AQ28*3600/(4186*ABS($AM$1-$AM$2)),0)</f>
        <v>39</v>
      </c>
      <c r="AU28">
        <f t="shared" ref="AU28:AU59" si="48">ROUND(AR28*3600/(4186*ABS($AM$1-$AM$2)),0)</f>
        <v>41</v>
      </c>
      <c r="AV28">
        <f t="shared" ref="AV28:AV59" si="49">ROUND(AS28*3600/(4186*ABS($AM$1-$AM$2)),0)</f>
        <v>49</v>
      </c>
      <c r="AW28" s="212">
        <f t="shared" ref="AW28:AW59" si="50">(($AG28*(AT28^$AH28)*((($F28-14.4)*$AI28)/100))+($AJ28*(AT28^2)))*0.0098</f>
        <v>6.8449660408664622E-3</v>
      </c>
      <c r="AX28" s="212">
        <f t="shared" ref="AX28:AX59" si="51">(($AG28*(AU28^$AH28)*((($F28-14.4)*$AI28)/100))+($AJ28*(AU28^2)))*0.0098</f>
        <v>7.5450605939357072E-3</v>
      </c>
      <c r="AY28" s="212">
        <f t="shared" ref="AY28:AY59" si="52">(($AG28*(AV28^$AH28)*((($F28-14.4)*$AI28)/100))+($AJ28*(AV28^2)))*0.0098</f>
        <v>1.0678171818579104E-2</v>
      </c>
      <c r="AZ28" s="118">
        <f t="shared" ref="AZ28:AZ59" si="53">ROUND(IF(G28=10,$CO$92*F28,IF(G28=11,$CO$93*F28,IF(G28=15,$CO$94*F28,IF(G28=16,$CO$95*F28,IF(G28=20,$CO$96*F28,IF(G28=21,$CO$97*F28,)))))),1)</f>
        <v>0.3</v>
      </c>
      <c r="BA28" s="121">
        <v>3.6</v>
      </c>
      <c r="BB28" s="121">
        <v>4.0999999999999996</v>
      </c>
      <c r="BC28" s="121">
        <v>5.0999999999999996</v>
      </c>
      <c r="BE28" s="7">
        <v>538</v>
      </c>
      <c r="BG28" s="122">
        <f t="shared" ref="BG28:BG59" si="54">IF(G28=10,0.9,IF(G28=11,0.68,IF(G28=15,0.8,IF(G28=16,0.68,IF(G28=20,0.8,IF(G28=21,0.8))))))</f>
        <v>0.9</v>
      </c>
      <c r="BJ28">
        <v>0</v>
      </c>
      <c r="BK28">
        <v>14.2</v>
      </c>
      <c r="BL28">
        <v>16.2</v>
      </c>
      <c r="BM28">
        <v>21.85</v>
      </c>
      <c r="BO28">
        <f t="shared" ref="BO28:BQ47" si="5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8">
        <f t="shared" si="55"/>
        <v>1</v>
      </c>
      <c r="BQ28">
        <f t="shared" si="55"/>
        <v>1</v>
      </c>
      <c r="BR28">
        <f t="shared" ref="BR28:BR59" si="56">AQ28/BO28</f>
        <v>90</v>
      </c>
      <c r="BS28">
        <f t="shared" ref="BS28:BS59" si="57">AR28/BP28</f>
        <v>96</v>
      </c>
      <c r="BT28">
        <f t="shared" ref="BT28:BT59" si="58">AS28/BQ28</f>
        <v>113</v>
      </c>
      <c r="BV28">
        <f t="shared" ref="BV28:BV59" si="59">BR28-AQ28</f>
        <v>0</v>
      </c>
      <c r="BW28">
        <f t="shared" ref="BW28:BW59" si="60">BS28-AR28</f>
        <v>0</v>
      </c>
      <c r="BX28">
        <f t="shared" ref="BX28:BX59" si="61">BT28-AS28</f>
        <v>0</v>
      </c>
      <c r="BY28">
        <f t="shared" ref="BY28:BY59" si="62">IF(SUM(BV28:BX28)=0,1,0)</f>
        <v>1</v>
      </c>
      <c r="BZ28">
        <f>IF(OR(EcoReviva!$L$6=10,EcoReviva!$L$6=15,EcoReviva!$L$6=20),1,IF(EcoReviva!$K$6&lt;51,1,(1-(EcoReviva!$K$6-50)*0.005)))</f>
        <v>1</v>
      </c>
      <c r="CN28" s="130" t="str">
        <f t="shared" si="19"/>
        <v>7015</v>
      </c>
      <c r="CO28" s="1">
        <v>70</v>
      </c>
      <c r="CP28">
        <v>15</v>
      </c>
      <c r="CQ28">
        <v>12.3</v>
      </c>
      <c r="CR28">
        <v>14.4</v>
      </c>
      <c r="CS28">
        <v>21.85</v>
      </c>
      <c r="CT28">
        <v>5.0999999999999996</v>
      </c>
      <c r="CU28">
        <v>5.6</v>
      </c>
      <c r="CV28" s="8">
        <v>7.2</v>
      </c>
      <c r="CX28" t="s">
        <v>391</v>
      </c>
      <c r="DE28" s="74"/>
      <c r="DF28" s="98">
        <f>DF26</f>
        <v>75</v>
      </c>
      <c r="DG28" s="105" t="e">
        <f>BL7</f>
        <v>#N/A</v>
      </c>
      <c r="DH28" s="99" t="e">
        <f>ROUND(IF($BZ$2=1,W7,IF($BZ$2=2,W7*3.412141633,)),0)</f>
        <v>#N/A</v>
      </c>
      <c r="DI28" s="157" t="e">
        <f>IF($BZ$2=1,ROUND(AA7,0),IF($BZ$2=2,ROUND(AA7/272.7654,1),))</f>
        <v>#N/A</v>
      </c>
      <c r="DJ28" s="233" t="e">
        <f>IF($BZ$2=1,AE7,IF($BZ$2=2,AE7*0.3346,))</f>
        <v>#N/A</v>
      </c>
      <c r="DK28" s="261" t="e">
        <f>IF(BY7=1,ROUND(IF($BZ$2=1,AR7,IF($BZ$2=2,AR7*3.412141633,)),0),"")</f>
        <v>#N/A</v>
      </c>
      <c r="DL28" s="109" t="e">
        <f>IF(BY7=1,IF($BZ$2=1,ROUND(AU7,0),IF($BZ$2=2,ROUND(AU7/272.7654,1),)),"")</f>
        <v>#N/A</v>
      </c>
      <c r="DM28" s="152" t="e">
        <f>IF(BY7=1,IF($BZ$2=1,AX7,IF($BZ$2=2,AX7*0.3346,)),"")</f>
        <v>#N/A</v>
      </c>
      <c r="DN28" s="100" t="e">
        <f>K7</f>
        <v>#N/A</v>
      </c>
      <c r="DO28" s="101" t="e">
        <f t="shared" ref="DO28:DO29" si="63">IF(DN28="","",DN28+8)</f>
        <v>#N/A</v>
      </c>
      <c r="DP28" s="102" t="e">
        <f>BB7</f>
        <v>#N/A</v>
      </c>
      <c r="DQ28" s="104" t="e">
        <f t="shared" ref="DQ28" si="64">DQ26</f>
        <v>#N/A</v>
      </c>
    </row>
    <row r="29" spans="1:121" x14ac:dyDescent="0.25">
      <c r="A29" t="str">
        <f t="shared" si="24"/>
        <v>1504511</v>
      </c>
      <c r="D29">
        <v>1</v>
      </c>
      <c r="E29">
        <v>50</v>
      </c>
      <c r="F29">
        <v>45</v>
      </c>
      <c r="G29">
        <v>11</v>
      </c>
      <c r="H29">
        <v>10.9</v>
      </c>
      <c r="I29">
        <v>0</v>
      </c>
      <c r="J29">
        <v>26</v>
      </c>
      <c r="K29">
        <v>30</v>
      </c>
      <c r="L29" s="120">
        <v>38.799999999999997</v>
      </c>
      <c r="M29" s="114">
        <f t="shared" si="25"/>
        <v>471.24</v>
      </c>
      <c r="N29" s="7">
        <v>881.02076921515595</v>
      </c>
      <c r="O29" s="7">
        <v>942.75810617769378</v>
      </c>
      <c r="P29" s="7">
        <v>1102.4000000000001</v>
      </c>
      <c r="Q29" s="120">
        <v>1.5</v>
      </c>
      <c r="R29">
        <f t="shared" si="26"/>
        <v>1.1000000000000001</v>
      </c>
      <c r="S29">
        <f t="shared" si="26"/>
        <v>1.1000000000000001</v>
      </c>
      <c r="T29">
        <f t="shared" si="26"/>
        <v>1.1000000000000001</v>
      </c>
      <c r="U29">
        <f t="shared" si="27"/>
        <v>58</v>
      </c>
      <c r="V29">
        <f t="shared" si="28"/>
        <v>190</v>
      </c>
      <c r="W29">
        <f t="shared" si="29"/>
        <v>203</v>
      </c>
      <c r="X29">
        <f t="shared" si="30"/>
        <v>237</v>
      </c>
      <c r="Y29">
        <f t="shared" si="31"/>
        <v>10</v>
      </c>
      <c r="Z29">
        <f t="shared" si="32"/>
        <v>33</v>
      </c>
      <c r="AA29">
        <f t="shared" si="33"/>
        <v>35</v>
      </c>
      <c r="AB29">
        <f t="shared" si="34"/>
        <v>41</v>
      </c>
      <c r="AC29" s="212">
        <f t="shared" si="35"/>
        <v>8.2119990949382107E-4</v>
      </c>
      <c r="AD29" s="212">
        <f t="shared" si="36"/>
        <v>8.1786757265778168E-3</v>
      </c>
      <c r="AE29" s="212">
        <f t="shared" si="37"/>
        <v>9.1643439828161012E-3</v>
      </c>
      <c r="AF29" s="212">
        <f t="shared" si="38"/>
        <v>1.2447624825071415E-2</v>
      </c>
      <c r="AG29" s="166">
        <f t="shared" si="39"/>
        <v>3.969E-4</v>
      </c>
      <c r="AH29" s="166">
        <f t="shared" si="40"/>
        <v>1.7345999999999999</v>
      </c>
      <c r="AI29" s="166">
        <f t="shared" si="41"/>
        <v>4</v>
      </c>
      <c r="AJ29" s="166">
        <f t="shared" si="42"/>
        <v>5.7428799999999995E-4</v>
      </c>
      <c r="AK29" s="114">
        <v>147.56138863197239</v>
      </c>
      <c r="AL29" s="7">
        <v>157.90172054122763</v>
      </c>
      <c r="AM29" s="7">
        <v>184.64</v>
      </c>
      <c r="AN29">
        <f t="shared" si="43"/>
        <v>0.95</v>
      </c>
      <c r="AO29">
        <f t="shared" si="43"/>
        <v>0.95</v>
      </c>
      <c r="AP29">
        <f t="shared" si="43"/>
        <v>0.95</v>
      </c>
      <c r="AQ29">
        <f t="shared" si="44"/>
        <v>148</v>
      </c>
      <c r="AR29">
        <f t="shared" si="45"/>
        <v>158</v>
      </c>
      <c r="AS29">
        <f t="shared" si="46"/>
        <v>185</v>
      </c>
      <c r="AT29">
        <f t="shared" si="47"/>
        <v>64</v>
      </c>
      <c r="AU29">
        <f t="shared" si="48"/>
        <v>68</v>
      </c>
      <c r="AV29">
        <f t="shared" si="49"/>
        <v>80</v>
      </c>
      <c r="AW29" s="212">
        <f t="shared" si="50"/>
        <v>2.9519164050592184E-2</v>
      </c>
      <c r="AX29" s="212">
        <f t="shared" si="51"/>
        <v>3.3207847028182171E-2</v>
      </c>
      <c r="AY29" s="212">
        <f t="shared" si="52"/>
        <v>4.5542665689338943E-2</v>
      </c>
      <c r="AZ29" s="118">
        <f t="shared" si="53"/>
        <v>0.6</v>
      </c>
      <c r="BA29" s="121">
        <v>3.6</v>
      </c>
      <c r="BB29" s="121">
        <v>4.0999999999999996</v>
      </c>
      <c r="BC29" s="121">
        <v>5.0999999999999996</v>
      </c>
      <c r="BE29" s="7">
        <v>693</v>
      </c>
      <c r="BG29" s="122">
        <f t="shared" si="54"/>
        <v>0.68</v>
      </c>
      <c r="BJ29">
        <v>0</v>
      </c>
      <c r="BK29">
        <v>14.2</v>
      </c>
      <c r="BL29">
        <v>16.2</v>
      </c>
      <c r="BM29">
        <v>21.85</v>
      </c>
      <c r="BO29">
        <f t="shared" si="55"/>
        <v>1</v>
      </c>
      <c r="BP29">
        <f t="shared" si="55"/>
        <v>1</v>
      </c>
      <c r="BQ29">
        <f t="shared" si="55"/>
        <v>1</v>
      </c>
      <c r="BR29">
        <f t="shared" si="56"/>
        <v>148</v>
      </c>
      <c r="BS29">
        <f t="shared" si="57"/>
        <v>158</v>
      </c>
      <c r="BT29">
        <f t="shared" si="58"/>
        <v>185</v>
      </c>
      <c r="BV29">
        <f t="shared" si="59"/>
        <v>0</v>
      </c>
      <c r="BW29">
        <f t="shared" si="60"/>
        <v>0</v>
      </c>
      <c r="BX29">
        <f t="shared" si="61"/>
        <v>0</v>
      </c>
      <c r="BY29">
        <f t="shared" si="62"/>
        <v>1</v>
      </c>
      <c r="BZ29">
        <f>IF(OR(EcoReviva!$L$6=10,EcoReviva!$L$6=15,EcoReviva!$L$6=20),1,IF(EcoReviva!$K$6&lt;51,1,(1-(EcoReviva!$K$6-50)*0.005)))</f>
        <v>1</v>
      </c>
      <c r="CN29" s="130" t="str">
        <f t="shared" si="19"/>
        <v>8010</v>
      </c>
      <c r="CO29" s="1">
        <v>80</v>
      </c>
      <c r="CP29">
        <v>10</v>
      </c>
      <c r="CQ29">
        <v>12.8</v>
      </c>
      <c r="CR29">
        <v>14.7</v>
      </c>
      <c r="CS29">
        <v>21.85</v>
      </c>
      <c r="CT29">
        <v>6.3</v>
      </c>
      <c r="CU29">
        <v>6.8</v>
      </c>
      <c r="CV29" s="8">
        <v>9.1</v>
      </c>
      <c r="CX29" t="s">
        <v>392</v>
      </c>
      <c r="DE29" s="74"/>
      <c r="DF29" s="245">
        <f>DF26</f>
        <v>75</v>
      </c>
      <c r="DG29" s="106" t="e">
        <f>BM7</f>
        <v>#N/A</v>
      </c>
      <c r="DH29" s="238" t="e">
        <f>ROUND(IF($BZ$2=1,X7,IF($BZ$2=2,X7*3.412141633,)),0)</f>
        <v>#N/A</v>
      </c>
      <c r="DI29" s="239" t="e">
        <f>IF($BZ$2=1,ROUND(AB7,0),IF($BZ$2=2,ROUND(AB7/272.7654,1),))</f>
        <v>#N/A</v>
      </c>
      <c r="DJ29" s="234" t="e">
        <f>IF($BZ$2=1,AF7,IF($BZ$2=2,AF7*0.3346,))</f>
        <v>#N/A</v>
      </c>
      <c r="DK29" s="262" t="e">
        <f>IF(BY7=1,ROUND(IF($BZ$2=1,AS7,IF($BZ$2=2,AS7*3.412141633,)),0),"")</f>
        <v>#N/A</v>
      </c>
      <c r="DL29" s="263" t="e">
        <f>IF(BY7=1,IF($BZ$2=1,ROUND(AV7,0),IF($BZ$2=2,ROUND(AV7/272.7654,1),)),"")</f>
        <v>#N/A</v>
      </c>
      <c r="DM29" s="234" t="e">
        <f>IF(BY7=1,IF($BZ$2=1,AY7,IF($BZ$2=2,AY7*0.3346,)),"")</f>
        <v>#N/A</v>
      </c>
      <c r="DN29" s="243" t="e">
        <f>L7</f>
        <v>#N/A</v>
      </c>
      <c r="DO29" s="101" t="e">
        <f t="shared" si="63"/>
        <v>#N/A</v>
      </c>
      <c r="DP29" s="258" t="e">
        <f>BC7</f>
        <v>#N/A</v>
      </c>
      <c r="DQ29" s="235" t="e">
        <f t="shared" ref="DQ29" si="65">DQ26</f>
        <v>#N/A</v>
      </c>
    </row>
    <row r="30" spans="1:121" x14ac:dyDescent="0.25">
      <c r="A30" t="str">
        <f t="shared" si="24"/>
        <v>1505510</v>
      </c>
      <c r="D30">
        <v>1</v>
      </c>
      <c r="E30">
        <v>50</v>
      </c>
      <c r="F30">
        <v>55</v>
      </c>
      <c r="G30">
        <v>10</v>
      </c>
      <c r="H30">
        <v>10.9</v>
      </c>
      <c r="I30">
        <v>0</v>
      </c>
      <c r="J30">
        <v>26</v>
      </c>
      <c r="K30">
        <v>30</v>
      </c>
      <c r="L30" s="120">
        <v>40</v>
      </c>
      <c r="M30" s="114">
        <f t="shared" si="25"/>
        <v>581.4</v>
      </c>
      <c r="N30" s="7">
        <v>841.69225687813923</v>
      </c>
      <c r="O30" s="7">
        <v>901.35950941531064</v>
      </c>
      <c r="P30" s="7">
        <v>1066.3800000000001</v>
      </c>
      <c r="Q30" s="120">
        <v>1.5</v>
      </c>
      <c r="R30">
        <f t="shared" si="26"/>
        <v>1.08</v>
      </c>
      <c r="S30">
        <f t="shared" si="26"/>
        <v>1.08</v>
      </c>
      <c r="T30">
        <f t="shared" si="26"/>
        <v>1.08</v>
      </c>
      <c r="U30">
        <f t="shared" si="27"/>
        <v>72</v>
      </c>
      <c r="V30">
        <f t="shared" si="28"/>
        <v>186</v>
      </c>
      <c r="W30">
        <f t="shared" si="29"/>
        <v>199</v>
      </c>
      <c r="X30">
        <f t="shared" si="30"/>
        <v>236</v>
      </c>
      <c r="Y30">
        <f t="shared" si="31"/>
        <v>12</v>
      </c>
      <c r="Z30">
        <f t="shared" si="32"/>
        <v>32</v>
      </c>
      <c r="AA30">
        <f t="shared" si="33"/>
        <v>34</v>
      </c>
      <c r="AB30">
        <f t="shared" si="34"/>
        <v>41</v>
      </c>
      <c r="AC30" s="212">
        <f t="shared" si="35"/>
        <v>7.535858305041021E-4</v>
      </c>
      <c r="AD30" s="212">
        <f t="shared" si="36"/>
        <v>4.9755295488453114E-3</v>
      </c>
      <c r="AE30" s="212">
        <f t="shared" si="37"/>
        <v>5.593678232973914E-3</v>
      </c>
      <c r="AF30" s="212">
        <f t="shared" si="38"/>
        <v>8.0331192819539134E-3</v>
      </c>
      <c r="AG30" s="166">
        <f t="shared" si="39"/>
        <v>3.969E-4</v>
      </c>
      <c r="AH30" s="166">
        <f t="shared" si="40"/>
        <v>1.7345999999999999</v>
      </c>
      <c r="AI30" s="166">
        <f t="shared" si="41"/>
        <v>2</v>
      </c>
      <c r="AJ30" s="166">
        <f t="shared" si="42"/>
        <v>3.6734700000000002E-4</v>
      </c>
      <c r="AK30" s="114">
        <v>116.68990721587436</v>
      </c>
      <c r="AL30" s="7">
        <v>124.96201154556491</v>
      </c>
      <c r="AM30" s="7">
        <v>147.84</v>
      </c>
      <c r="AN30">
        <f t="shared" si="43"/>
        <v>0.98</v>
      </c>
      <c r="AO30">
        <f t="shared" si="43"/>
        <v>0.98</v>
      </c>
      <c r="AP30">
        <f t="shared" si="43"/>
        <v>0.98</v>
      </c>
      <c r="AQ30">
        <f t="shared" si="44"/>
        <v>117</v>
      </c>
      <c r="AR30">
        <f t="shared" si="45"/>
        <v>125</v>
      </c>
      <c r="AS30">
        <f t="shared" si="46"/>
        <v>148</v>
      </c>
      <c r="AT30">
        <f t="shared" si="47"/>
        <v>50</v>
      </c>
      <c r="AU30">
        <f t="shared" si="48"/>
        <v>54</v>
      </c>
      <c r="AV30">
        <f t="shared" si="49"/>
        <v>64</v>
      </c>
      <c r="AW30" s="212">
        <f t="shared" si="50"/>
        <v>1.1795740168765216E-2</v>
      </c>
      <c r="AX30" s="212">
        <f t="shared" si="51"/>
        <v>1.3692620561884731E-2</v>
      </c>
      <c r="AY30" s="212">
        <f t="shared" si="52"/>
        <v>1.9035658709034686E-2</v>
      </c>
      <c r="AZ30" s="118">
        <f t="shared" si="53"/>
        <v>0.4</v>
      </c>
      <c r="BA30" s="121">
        <v>4.8</v>
      </c>
      <c r="BB30" s="121">
        <v>5.4</v>
      </c>
      <c r="BC30" s="121">
        <v>6.8</v>
      </c>
      <c r="BE30" s="7">
        <v>646</v>
      </c>
      <c r="BG30" s="122">
        <f t="shared" si="54"/>
        <v>0.9</v>
      </c>
      <c r="BJ30">
        <v>0</v>
      </c>
      <c r="BK30">
        <v>13.6</v>
      </c>
      <c r="BL30">
        <v>15.6</v>
      </c>
      <c r="BM30">
        <v>21.85</v>
      </c>
      <c r="BO30">
        <f t="shared" si="55"/>
        <v>1</v>
      </c>
      <c r="BP30">
        <f t="shared" si="55"/>
        <v>1</v>
      </c>
      <c r="BQ30">
        <f t="shared" si="55"/>
        <v>1</v>
      </c>
      <c r="BR30">
        <f t="shared" si="56"/>
        <v>117</v>
      </c>
      <c r="BS30">
        <f t="shared" si="57"/>
        <v>125</v>
      </c>
      <c r="BT30">
        <f t="shared" si="58"/>
        <v>148</v>
      </c>
      <c r="BV30">
        <f t="shared" si="59"/>
        <v>0</v>
      </c>
      <c r="BW30">
        <f t="shared" si="60"/>
        <v>0</v>
      </c>
      <c r="BX30">
        <f t="shared" si="61"/>
        <v>0</v>
      </c>
      <c r="BY30">
        <f t="shared" si="62"/>
        <v>1</v>
      </c>
      <c r="BZ30">
        <f>IF(OR(EcoReviva!$L$6=10,EcoReviva!$L$6=15,EcoReviva!$L$6=20),1,IF(EcoReviva!$K$6&lt;51,1,(1-(EcoReviva!$K$6-50)*0.005)))</f>
        <v>1</v>
      </c>
      <c r="CN30" s="130" t="str">
        <f t="shared" si="19"/>
        <v>8015</v>
      </c>
      <c r="CO30" s="1">
        <v>80</v>
      </c>
      <c r="CP30">
        <v>15</v>
      </c>
      <c r="CQ30">
        <v>11.8</v>
      </c>
      <c r="CR30">
        <v>13.7</v>
      </c>
      <c r="CS30">
        <v>21.85</v>
      </c>
      <c r="CT30">
        <v>6</v>
      </c>
      <c r="CU30">
        <v>6.7</v>
      </c>
      <c r="CV30" s="8">
        <v>9</v>
      </c>
      <c r="CX30" t="s">
        <v>393</v>
      </c>
      <c r="DE30" s="74"/>
      <c r="DF30" s="253">
        <v>85</v>
      </c>
      <c r="DG30" s="102" t="e">
        <f>BJ8</f>
        <v>#N/A</v>
      </c>
      <c r="DH30" s="236" t="e">
        <f>ROUND(IF($BZ$2=1,U8,IF($BZ$2=2,U8*3.412141633,)),0)</f>
        <v>#N/A</v>
      </c>
      <c r="DI30" s="237" t="e">
        <f>IF($BZ$2=1,ROUND(Y8,0),IF($BZ$2=2,ROUND(Y8/272.7654,1),))</f>
        <v>#N/A</v>
      </c>
      <c r="DJ30" s="232" t="e">
        <f>IF($BZ$2=1,AC8,IF($BZ$2=2,AC8*0.3346,))</f>
        <v>#N/A</v>
      </c>
      <c r="DK30" s="255"/>
      <c r="DL30" s="240"/>
      <c r="DM30" s="256"/>
      <c r="DN30" s="241">
        <v>0</v>
      </c>
      <c r="DO30" s="242">
        <v>0</v>
      </c>
      <c r="DP30" s="254">
        <v>0</v>
      </c>
      <c r="DQ30" s="244" t="e">
        <f>IF($BZ$2=1,AZ8,IF($BZ$2=2,AZ8/4.54609,))</f>
        <v>#N/A</v>
      </c>
    </row>
    <row r="31" spans="1:121" x14ac:dyDescent="0.25">
      <c r="A31" t="str">
        <f t="shared" si="24"/>
        <v>1505511</v>
      </c>
      <c r="D31">
        <v>1</v>
      </c>
      <c r="E31">
        <v>50</v>
      </c>
      <c r="F31">
        <v>55</v>
      </c>
      <c r="G31">
        <v>11</v>
      </c>
      <c r="H31">
        <v>10.9</v>
      </c>
      <c r="I31">
        <v>0</v>
      </c>
      <c r="J31">
        <v>26</v>
      </c>
      <c r="K31">
        <v>30</v>
      </c>
      <c r="L31" s="120">
        <v>40</v>
      </c>
      <c r="M31" s="114">
        <f t="shared" si="25"/>
        <v>565.76</v>
      </c>
      <c r="N31" s="7">
        <v>1142.0361657917249</v>
      </c>
      <c r="O31" s="7">
        <v>1222.9946868592929</v>
      </c>
      <c r="P31" s="7">
        <v>1446.9</v>
      </c>
      <c r="Q31" s="120">
        <v>1.5</v>
      </c>
      <c r="R31">
        <f t="shared" si="26"/>
        <v>1.1000000000000001</v>
      </c>
      <c r="S31">
        <f t="shared" si="26"/>
        <v>1.1000000000000001</v>
      </c>
      <c r="T31">
        <f t="shared" si="26"/>
        <v>1.1000000000000001</v>
      </c>
      <c r="U31">
        <f t="shared" si="27"/>
        <v>70</v>
      </c>
      <c r="V31">
        <f t="shared" si="28"/>
        <v>246</v>
      </c>
      <c r="W31">
        <f t="shared" si="29"/>
        <v>263</v>
      </c>
      <c r="X31">
        <f t="shared" si="30"/>
        <v>311</v>
      </c>
      <c r="Y31">
        <f t="shared" si="31"/>
        <v>12</v>
      </c>
      <c r="Z31">
        <f t="shared" si="32"/>
        <v>42</v>
      </c>
      <c r="AA31">
        <f t="shared" si="33"/>
        <v>45</v>
      </c>
      <c r="AB31">
        <f t="shared" si="34"/>
        <v>53</v>
      </c>
      <c r="AC31" s="212">
        <f t="shared" si="35"/>
        <v>1.2808067138082042E-3</v>
      </c>
      <c r="AD31" s="212">
        <f t="shared" si="36"/>
        <v>1.4060032324827457E-2</v>
      </c>
      <c r="AE31" s="212">
        <f t="shared" si="37"/>
        <v>1.6054274984135759E-2</v>
      </c>
      <c r="AF31" s="212">
        <f t="shared" si="38"/>
        <v>2.1995288801525976E-2</v>
      </c>
      <c r="AG31" s="166">
        <f t="shared" si="39"/>
        <v>3.969E-4</v>
      </c>
      <c r="AH31" s="166">
        <f t="shared" si="40"/>
        <v>1.7345999999999999</v>
      </c>
      <c r="AI31" s="166">
        <f t="shared" si="41"/>
        <v>4</v>
      </c>
      <c r="AJ31" s="166">
        <f t="shared" si="42"/>
        <v>5.7428799999999995E-4</v>
      </c>
      <c r="AK31" s="114">
        <v>191</v>
      </c>
      <c r="AL31" s="7">
        <v>205</v>
      </c>
      <c r="AM31" s="7">
        <v>242</v>
      </c>
      <c r="AN31">
        <f t="shared" si="43"/>
        <v>0.95</v>
      </c>
      <c r="AO31">
        <f t="shared" si="43"/>
        <v>0.95</v>
      </c>
      <c r="AP31">
        <f t="shared" si="43"/>
        <v>0.95</v>
      </c>
      <c r="AQ31">
        <f t="shared" si="44"/>
        <v>191</v>
      </c>
      <c r="AR31">
        <f t="shared" si="45"/>
        <v>205</v>
      </c>
      <c r="AS31">
        <f t="shared" si="46"/>
        <v>242</v>
      </c>
      <c r="AT31">
        <f t="shared" si="47"/>
        <v>82</v>
      </c>
      <c r="AU31">
        <f t="shared" si="48"/>
        <v>88</v>
      </c>
      <c r="AV31">
        <f t="shared" si="49"/>
        <v>104</v>
      </c>
      <c r="AW31" s="212">
        <f t="shared" si="50"/>
        <v>5.1031301487003043E-2</v>
      </c>
      <c r="AX31" s="212">
        <f t="shared" si="51"/>
        <v>5.8490494406190537E-2</v>
      </c>
      <c r="AY31" s="212">
        <f t="shared" si="52"/>
        <v>8.0790392255202986E-2</v>
      </c>
      <c r="AZ31" s="118">
        <f t="shared" si="53"/>
        <v>0.7</v>
      </c>
      <c r="BA31">
        <v>4.8</v>
      </c>
      <c r="BB31">
        <v>5.4</v>
      </c>
      <c r="BC31">
        <v>6.8</v>
      </c>
      <c r="BE31" s="7">
        <v>832</v>
      </c>
      <c r="BG31" s="122">
        <f t="shared" si="54"/>
        <v>0.68</v>
      </c>
      <c r="BJ31">
        <v>0</v>
      </c>
      <c r="BK31">
        <v>13.6</v>
      </c>
      <c r="BL31">
        <v>15.6</v>
      </c>
      <c r="BM31">
        <v>21.85</v>
      </c>
      <c r="BO31">
        <f t="shared" si="55"/>
        <v>1</v>
      </c>
      <c r="BP31">
        <f t="shared" si="55"/>
        <v>1</v>
      </c>
      <c r="BQ31">
        <f t="shared" si="55"/>
        <v>1</v>
      </c>
      <c r="BR31">
        <f t="shared" si="56"/>
        <v>191</v>
      </c>
      <c r="BS31">
        <f t="shared" si="57"/>
        <v>205</v>
      </c>
      <c r="BT31">
        <f t="shared" si="58"/>
        <v>242</v>
      </c>
      <c r="BV31">
        <f t="shared" si="59"/>
        <v>0</v>
      </c>
      <c r="BW31">
        <f t="shared" si="60"/>
        <v>0</v>
      </c>
      <c r="BX31">
        <f t="shared" si="61"/>
        <v>0</v>
      </c>
      <c r="BY31">
        <f t="shared" si="62"/>
        <v>1</v>
      </c>
      <c r="BZ31">
        <f>IF(OR(EcoReviva!$L$6=10,EcoReviva!$L$6=15,EcoReviva!$L$6=20),1,IF(EcoReviva!$K$6&lt;51,1,(1-(EcoReviva!$K$6-50)*0.005)))</f>
        <v>1</v>
      </c>
      <c r="CN31" s="130" t="str">
        <f t="shared" si="19"/>
        <v>9010</v>
      </c>
      <c r="CO31" s="1">
        <v>90</v>
      </c>
      <c r="CP31">
        <v>10</v>
      </c>
      <c r="CQ31">
        <v>12.5</v>
      </c>
      <c r="CR31">
        <v>14.7</v>
      </c>
      <c r="CS31">
        <v>21.85</v>
      </c>
      <c r="CT31">
        <v>6.7</v>
      </c>
      <c r="CU31">
        <v>7.4</v>
      </c>
      <c r="CV31" s="8">
        <v>10.3</v>
      </c>
      <c r="CX31" t="s">
        <v>394</v>
      </c>
      <c r="DE31" s="74"/>
      <c r="DF31" s="98">
        <f>DF30</f>
        <v>85</v>
      </c>
      <c r="DG31" s="105" t="e">
        <f>BK8</f>
        <v>#N/A</v>
      </c>
      <c r="DH31" s="99" t="e">
        <f>ROUND(IF($BZ$2=1,V8,IF($BZ$2=2,V8*3.412141633,)),0)</f>
        <v>#N/A</v>
      </c>
      <c r="DI31" s="157" t="e">
        <f>IF($BZ$2=1,ROUND(Z8,0),IF($BZ$2=2,ROUND(Z8/272.7654,1),))</f>
        <v>#N/A</v>
      </c>
      <c r="DJ31" s="233" t="e">
        <f>IF($BZ$2=1,AD8,IF($BZ$2=2,AD8*0.3346,))</f>
        <v>#N/A</v>
      </c>
      <c r="DK31" s="261" t="e">
        <f>IF(BY8=1,ROUND(IF($BZ$2=1,AQ8,IF($BZ$2=2,AQ8*3.412141633,)),0),"")</f>
        <v>#N/A</v>
      </c>
      <c r="DL31" s="109" t="e">
        <f>IF(BY8=1,IF($BZ$2=1,ROUND(AT8,0),IF($BZ$2=2,ROUND(AT8/272.7654,1),)),"")</f>
        <v>#N/A</v>
      </c>
      <c r="DM31" s="152" t="e">
        <f>IF(BY8=1,IF($BZ$2=1,AW8,IF($BZ$2=2,AW8*0.3346,)),"")</f>
        <v>#N/A</v>
      </c>
      <c r="DN31" s="100" t="e">
        <f>J8</f>
        <v>#N/A</v>
      </c>
      <c r="DO31" s="101" t="e">
        <f>IF(DN31="","",DN31+8)</f>
        <v>#N/A</v>
      </c>
      <c r="DP31" s="102" t="e">
        <f>BA8</f>
        <v>#N/A</v>
      </c>
      <c r="DQ31" s="104" t="e">
        <f t="shared" ref="DQ31" si="66">DQ30</f>
        <v>#N/A</v>
      </c>
    </row>
    <row r="32" spans="1:121" x14ac:dyDescent="0.25">
      <c r="A32" t="str">
        <f t="shared" si="24"/>
        <v>1505515</v>
      </c>
      <c r="D32">
        <v>1</v>
      </c>
      <c r="E32">
        <v>50</v>
      </c>
      <c r="F32">
        <v>55</v>
      </c>
      <c r="G32">
        <v>15</v>
      </c>
      <c r="H32">
        <v>15.9</v>
      </c>
      <c r="I32">
        <v>0</v>
      </c>
      <c r="J32">
        <v>26</v>
      </c>
      <c r="K32">
        <v>30</v>
      </c>
      <c r="L32" s="120">
        <v>41.1</v>
      </c>
      <c r="M32" s="114">
        <f t="shared" si="25"/>
        <v>832</v>
      </c>
      <c r="N32" s="7">
        <v>957.19258357509659</v>
      </c>
      <c r="O32" s="7">
        <v>1027.5250511543745</v>
      </c>
      <c r="P32" s="7">
        <v>1359.96</v>
      </c>
      <c r="Q32" s="120">
        <v>1.5</v>
      </c>
      <c r="R32">
        <f t="shared" si="26"/>
        <v>1.08</v>
      </c>
      <c r="S32">
        <f t="shared" si="26"/>
        <v>1.08</v>
      </c>
      <c r="T32">
        <f t="shared" si="26"/>
        <v>1.08</v>
      </c>
      <c r="U32">
        <f t="shared" si="27"/>
        <v>102</v>
      </c>
      <c r="V32">
        <f t="shared" si="28"/>
        <v>212</v>
      </c>
      <c r="W32">
        <f t="shared" si="29"/>
        <v>227</v>
      </c>
      <c r="X32">
        <f t="shared" si="30"/>
        <v>301</v>
      </c>
      <c r="Y32">
        <f t="shared" si="31"/>
        <v>18</v>
      </c>
      <c r="Z32">
        <f t="shared" si="32"/>
        <v>36</v>
      </c>
      <c r="AA32">
        <f t="shared" si="33"/>
        <v>39</v>
      </c>
      <c r="AB32">
        <f t="shared" si="34"/>
        <v>52</v>
      </c>
      <c r="AC32" s="212">
        <f t="shared" si="35"/>
        <v>1.7082578397880485E-3</v>
      </c>
      <c r="AD32" s="212">
        <f t="shared" si="36"/>
        <v>6.6645795624053648E-3</v>
      </c>
      <c r="AE32" s="212">
        <f t="shared" si="37"/>
        <v>7.8011364343750856E-3</v>
      </c>
      <c r="AF32" s="212">
        <f t="shared" si="38"/>
        <v>1.3744224459617238E-2</v>
      </c>
      <c r="AG32" s="166">
        <f t="shared" si="39"/>
        <v>2.0829999999999999E-4</v>
      </c>
      <c r="AH32" s="166">
        <f t="shared" si="40"/>
        <v>1.724</v>
      </c>
      <c r="AI32" s="166">
        <f t="shared" si="41"/>
        <v>2</v>
      </c>
      <c r="AJ32" s="166">
        <f t="shared" si="42"/>
        <v>4.6182900000000003E-4</v>
      </c>
      <c r="AK32" s="114">
        <v>130.66063061772473</v>
      </c>
      <c r="AL32" s="7">
        <v>140.26129481477255</v>
      </c>
      <c r="AM32" s="7">
        <v>185.64</v>
      </c>
      <c r="AN32">
        <f t="shared" si="43"/>
        <v>1.01</v>
      </c>
      <c r="AO32">
        <f t="shared" si="43"/>
        <v>1.01</v>
      </c>
      <c r="AP32">
        <f t="shared" si="43"/>
        <v>1.01</v>
      </c>
      <c r="AQ32">
        <f t="shared" si="44"/>
        <v>131</v>
      </c>
      <c r="AR32">
        <f t="shared" si="45"/>
        <v>140</v>
      </c>
      <c r="AS32">
        <f t="shared" si="46"/>
        <v>186</v>
      </c>
      <c r="AT32">
        <f t="shared" si="47"/>
        <v>56</v>
      </c>
      <c r="AU32">
        <f t="shared" si="48"/>
        <v>60</v>
      </c>
      <c r="AV32">
        <f t="shared" si="49"/>
        <v>80</v>
      </c>
      <c r="AW32" s="212">
        <f t="shared" si="50"/>
        <v>1.590468255149971E-2</v>
      </c>
      <c r="AX32" s="212">
        <f t="shared" si="51"/>
        <v>1.822087036582554E-2</v>
      </c>
      <c r="AY32" s="212">
        <f t="shared" si="52"/>
        <v>3.2131095605837864E-2</v>
      </c>
      <c r="AZ32" s="118">
        <f t="shared" si="53"/>
        <v>0.6</v>
      </c>
      <c r="BA32">
        <v>4.8</v>
      </c>
      <c r="BB32">
        <v>5.5</v>
      </c>
      <c r="BC32">
        <v>7.2</v>
      </c>
      <c r="BE32" s="7">
        <v>1040</v>
      </c>
      <c r="BG32" s="122">
        <f t="shared" si="54"/>
        <v>0.8</v>
      </c>
      <c r="BJ32">
        <v>0</v>
      </c>
      <c r="BK32">
        <v>12.3</v>
      </c>
      <c r="BL32">
        <v>14.4</v>
      </c>
      <c r="BM32">
        <v>21.85</v>
      </c>
      <c r="BO32">
        <f t="shared" si="55"/>
        <v>1</v>
      </c>
      <c r="BP32">
        <f t="shared" si="55"/>
        <v>1</v>
      </c>
      <c r="BQ32">
        <f t="shared" si="55"/>
        <v>1</v>
      </c>
      <c r="BR32">
        <f t="shared" si="56"/>
        <v>131</v>
      </c>
      <c r="BS32">
        <f t="shared" si="57"/>
        <v>140</v>
      </c>
      <c r="BT32">
        <f t="shared" si="58"/>
        <v>186</v>
      </c>
      <c r="BV32">
        <f t="shared" si="59"/>
        <v>0</v>
      </c>
      <c r="BW32">
        <f t="shared" si="60"/>
        <v>0</v>
      </c>
      <c r="BX32">
        <f t="shared" si="61"/>
        <v>0</v>
      </c>
      <c r="BY32">
        <f t="shared" si="62"/>
        <v>1</v>
      </c>
      <c r="BZ32">
        <f>IF(OR(EcoReviva!$L$6=10,EcoReviva!$L$6=15,EcoReviva!$L$6=20),1,IF(EcoReviva!$K$6&lt;51,1,(1-(EcoReviva!$K$6-50)*0.005)))</f>
        <v>1</v>
      </c>
      <c r="CN32" s="130" t="str">
        <f t="shared" si="19"/>
        <v>9015</v>
      </c>
      <c r="CO32" s="1">
        <v>90</v>
      </c>
      <c r="CP32">
        <v>15</v>
      </c>
      <c r="CQ32">
        <v>11.3</v>
      </c>
      <c r="CR32">
        <v>13.2</v>
      </c>
      <c r="CS32">
        <v>21.85</v>
      </c>
      <c r="CT32">
        <v>7</v>
      </c>
      <c r="CU32">
        <v>7.7</v>
      </c>
      <c r="CV32" s="8">
        <v>10.7</v>
      </c>
      <c r="CX32" t="s">
        <v>395</v>
      </c>
      <c r="DE32" s="74"/>
      <c r="DF32" s="98">
        <f>DF30</f>
        <v>85</v>
      </c>
      <c r="DG32" s="105" t="e">
        <f>BL8</f>
        <v>#N/A</v>
      </c>
      <c r="DH32" s="99" t="e">
        <f>ROUND(IF($BZ$2=1,W8,IF($BZ$2=2,W8*3.412141633,)),0)</f>
        <v>#N/A</v>
      </c>
      <c r="DI32" s="157" t="e">
        <f>IF($BZ$2=1,ROUND(AA8,0),IF($BZ$2=2,ROUND(AA8/272.7654,1),))</f>
        <v>#N/A</v>
      </c>
      <c r="DJ32" s="233" t="e">
        <f>IF($BZ$2=1,AE8,IF($BZ$2=2,AE8*0.3346,))</f>
        <v>#N/A</v>
      </c>
      <c r="DK32" s="261" t="e">
        <f>IF(BY8=1,ROUND(IF($BZ$2=1,AR8,IF($BZ$2=2,AR8*3.412141633,)),0),"")</f>
        <v>#N/A</v>
      </c>
      <c r="DL32" s="109" t="e">
        <f>IF(BY8=1,IF($BZ$2=1,ROUND(AU8,0),IF($BZ$2=2,ROUND(AU8/272.7654,1),)),"")</f>
        <v>#N/A</v>
      </c>
      <c r="DM32" s="152" t="e">
        <f>IF(BY8=1,IF($BZ$2=1,AX8,IF($BZ$2=2,AX8*0.3346,)),"")</f>
        <v>#N/A</v>
      </c>
      <c r="DN32" s="100" t="e">
        <f>K8</f>
        <v>#N/A</v>
      </c>
      <c r="DO32" s="101" t="e">
        <f t="shared" ref="DO32:DO33" si="67">IF(DN32="","",DN32+8)</f>
        <v>#N/A</v>
      </c>
      <c r="DP32" s="102" t="e">
        <f>BB8</f>
        <v>#N/A</v>
      </c>
      <c r="DQ32" s="104" t="e">
        <f t="shared" ref="DQ32" si="68">DQ30</f>
        <v>#N/A</v>
      </c>
    </row>
    <row r="33" spans="1:121" x14ac:dyDescent="0.25">
      <c r="A33" t="str">
        <f t="shared" si="24"/>
        <v>1505516</v>
      </c>
      <c r="D33">
        <v>1</v>
      </c>
      <c r="E33">
        <v>50</v>
      </c>
      <c r="F33">
        <v>55</v>
      </c>
      <c r="G33">
        <v>16</v>
      </c>
      <c r="H33">
        <v>15.9</v>
      </c>
      <c r="I33">
        <v>0</v>
      </c>
      <c r="J33">
        <v>26</v>
      </c>
      <c r="K33">
        <v>30</v>
      </c>
      <c r="L33" s="120">
        <v>41.1</v>
      </c>
      <c r="M33" s="114">
        <f t="shared" si="25"/>
        <v>774.5200000000001</v>
      </c>
      <c r="N33" s="7">
        <v>1399.7241764138612</v>
      </c>
      <c r="O33" s="7">
        <v>1502.5729206967153</v>
      </c>
      <c r="P33" s="7">
        <v>1988.7</v>
      </c>
      <c r="Q33" s="120">
        <v>1.5</v>
      </c>
      <c r="R33">
        <f t="shared" si="26"/>
        <v>1.1000000000000001</v>
      </c>
      <c r="S33">
        <f t="shared" si="26"/>
        <v>1.1000000000000001</v>
      </c>
      <c r="T33">
        <f t="shared" si="26"/>
        <v>1.1000000000000001</v>
      </c>
      <c r="U33">
        <f t="shared" si="27"/>
        <v>95</v>
      </c>
      <c r="V33">
        <f t="shared" si="28"/>
        <v>301</v>
      </c>
      <c r="W33">
        <f t="shared" si="29"/>
        <v>323</v>
      </c>
      <c r="X33">
        <f t="shared" si="30"/>
        <v>428</v>
      </c>
      <c r="Y33">
        <f t="shared" si="31"/>
        <v>16</v>
      </c>
      <c r="Z33">
        <f t="shared" si="32"/>
        <v>52</v>
      </c>
      <c r="AA33">
        <f t="shared" si="33"/>
        <v>56</v>
      </c>
      <c r="AB33">
        <f t="shared" si="34"/>
        <v>74</v>
      </c>
      <c r="AC33" s="212">
        <f t="shared" si="35"/>
        <v>3.8890712198797932E-3</v>
      </c>
      <c r="AD33" s="212">
        <f t="shared" si="36"/>
        <v>3.992023060883447E-2</v>
      </c>
      <c r="AE33" s="212">
        <f t="shared" si="37"/>
        <v>4.6227289429399424E-2</v>
      </c>
      <c r="AF33" s="212">
        <f t="shared" si="38"/>
        <v>8.0278344334844265E-2</v>
      </c>
      <c r="AG33" s="166">
        <f t="shared" si="39"/>
        <v>2.0829999999999999E-4</v>
      </c>
      <c r="AH33" s="166">
        <f t="shared" si="40"/>
        <v>1.724</v>
      </c>
      <c r="AI33" s="166">
        <f t="shared" si="41"/>
        <v>4</v>
      </c>
      <c r="AJ33" s="166">
        <f t="shared" si="42"/>
        <v>1.392796E-3</v>
      </c>
      <c r="AK33" s="114">
        <v>214</v>
      </c>
      <c r="AL33" s="7">
        <v>230</v>
      </c>
      <c r="AM33" s="7">
        <v>305</v>
      </c>
      <c r="AN33">
        <f t="shared" si="43"/>
        <v>0.95</v>
      </c>
      <c r="AO33">
        <f t="shared" si="43"/>
        <v>0.95</v>
      </c>
      <c r="AP33">
        <f t="shared" si="43"/>
        <v>0.95</v>
      </c>
      <c r="AQ33">
        <f t="shared" si="44"/>
        <v>214</v>
      </c>
      <c r="AR33">
        <f t="shared" si="45"/>
        <v>230</v>
      </c>
      <c r="AS33">
        <f t="shared" si="46"/>
        <v>305</v>
      </c>
      <c r="AT33">
        <f t="shared" si="47"/>
        <v>92</v>
      </c>
      <c r="AU33">
        <f t="shared" si="48"/>
        <v>99</v>
      </c>
      <c r="AV33">
        <f t="shared" si="49"/>
        <v>131</v>
      </c>
      <c r="AW33" s="212">
        <f t="shared" si="50"/>
        <v>0.12358364040029295</v>
      </c>
      <c r="AX33" s="212">
        <f t="shared" si="51"/>
        <v>0.14291841389947821</v>
      </c>
      <c r="AY33" s="212">
        <f t="shared" si="52"/>
        <v>0.24905152894784036</v>
      </c>
      <c r="AZ33" s="118">
        <f t="shared" si="53"/>
        <v>1.1000000000000001</v>
      </c>
      <c r="BA33">
        <v>4.8</v>
      </c>
      <c r="BB33">
        <v>5.5</v>
      </c>
      <c r="BC33">
        <v>7.2</v>
      </c>
      <c r="BE33" s="7">
        <v>1139</v>
      </c>
      <c r="BG33" s="122">
        <f t="shared" si="54"/>
        <v>0.68</v>
      </c>
      <c r="BJ33">
        <v>0</v>
      </c>
      <c r="BK33">
        <v>12.3</v>
      </c>
      <c r="BL33">
        <v>14.4</v>
      </c>
      <c r="BM33">
        <v>21.85</v>
      </c>
      <c r="BO33">
        <f t="shared" si="55"/>
        <v>1</v>
      </c>
      <c r="BP33">
        <f t="shared" si="55"/>
        <v>1</v>
      </c>
      <c r="BQ33">
        <f t="shared" si="55"/>
        <v>1</v>
      </c>
      <c r="BR33">
        <f t="shared" si="56"/>
        <v>214</v>
      </c>
      <c r="BS33">
        <f t="shared" si="57"/>
        <v>230</v>
      </c>
      <c r="BT33">
        <f t="shared" si="58"/>
        <v>305</v>
      </c>
      <c r="BV33">
        <f t="shared" si="59"/>
        <v>0</v>
      </c>
      <c r="BW33">
        <f t="shared" si="60"/>
        <v>0</v>
      </c>
      <c r="BX33">
        <f t="shared" si="61"/>
        <v>0</v>
      </c>
      <c r="BY33">
        <f t="shared" si="62"/>
        <v>1</v>
      </c>
      <c r="BZ33">
        <f>IF(OR(EcoReviva!$L$6=10,EcoReviva!$L$6=15,EcoReviva!$L$6=20),1,IF(EcoReviva!$K$6&lt;51,1,(1-(EcoReviva!$K$6-50)*0.005)))</f>
        <v>1</v>
      </c>
      <c r="CN33" s="130" t="str">
        <f t="shared" si="19"/>
        <v>10010</v>
      </c>
      <c r="CO33" s="1">
        <v>100</v>
      </c>
      <c r="CP33">
        <v>10</v>
      </c>
      <c r="CQ33">
        <v>12.3</v>
      </c>
      <c r="CR33">
        <v>14.1</v>
      </c>
      <c r="CS33">
        <v>21.85</v>
      </c>
      <c r="CT33">
        <v>7.8</v>
      </c>
      <c r="CU33">
        <v>8.6999999999999993</v>
      </c>
      <c r="CV33" s="8">
        <v>12.2</v>
      </c>
      <c r="CX33" t="s">
        <v>396</v>
      </c>
      <c r="DE33" s="74"/>
      <c r="DF33" s="245">
        <f>DF30</f>
        <v>85</v>
      </c>
      <c r="DG33" s="106" t="e">
        <f>BM8</f>
        <v>#N/A</v>
      </c>
      <c r="DH33" s="238" t="e">
        <f>ROUND(IF($BZ$2=1,X8,IF($BZ$2=2,X8*3.412141633,)),0)</f>
        <v>#N/A</v>
      </c>
      <c r="DI33" s="239" t="e">
        <f>IF($BZ$2=1,ROUND(AB8,0),IF($BZ$2=2,ROUND(AB8/272.7654,1),))</f>
        <v>#N/A</v>
      </c>
      <c r="DJ33" s="234" t="e">
        <f>IF($BZ$2=1,AF8,IF($BZ$2=2,AF8*0.3346,))</f>
        <v>#N/A</v>
      </c>
      <c r="DK33" s="262" t="e">
        <f>IF(BY8=1,ROUND(IF($BZ$2=1,AS8,IF($BZ$2=2,AS8*3.412141633,)),0),"")</f>
        <v>#N/A</v>
      </c>
      <c r="DL33" s="263" t="e">
        <f>IF(BY8=1,IF($BZ$2=1,ROUND(AV8,0),IF($BZ$2=2,ROUND(AV8/272.7654,1),)),"")</f>
        <v>#N/A</v>
      </c>
      <c r="DM33" s="234" t="e">
        <f>IF(BY8=1,IF($BZ$2=1,AY8,IF($BZ$2=2,AY8*0.3346,)),"")</f>
        <v>#N/A</v>
      </c>
      <c r="DN33" s="243" t="e">
        <f>L8</f>
        <v>#N/A</v>
      </c>
      <c r="DO33" s="101" t="e">
        <f t="shared" si="67"/>
        <v>#N/A</v>
      </c>
      <c r="DP33" s="258" t="e">
        <f>BC8</f>
        <v>#N/A</v>
      </c>
      <c r="DQ33" s="235" t="e">
        <f t="shared" ref="DQ33" si="69">DQ30</f>
        <v>#N/A</v>
      </c>
    </row>
    <row r="34" spans="1:121" x14ac:dyDescent="0.25">
      <c r="A34" t="str">
        <f t="shared" si="24"/>
        <v>1505520</v>
      </c>
      <c r="D34">
        <v>1</v>
      </c>
      <c r="E34">
        <v>50</v>
      </c>
      <c r="F34">
        <v>55</v>
      </c>
      <c r="G34">
        <v>20</v>
      </c>
      <c r="H34">
        <v>20.9</v>
      </c>
      <c r="I34">
        <v>0</v>
      </c>
      <c r="J34">
        <v>26</v>
      </c>
      <c r="K34">
        <v>30</v>
      </c>
      <c r="L34" s="120">
        <v>41.1</v>
      </c>
      <c r="M34" s="114">
        <f t="shared" si="25"/>
        <v>1164</v>
      </c>
      <c r="N34" s="7">
        <v>1346.575008837732</v>
      </c>
      <c r="O34" s="7">
        <v>1442.0332127786496</v>
      </c>
      <c r="P34" s="7">
        <v>1706.04</v>
      </c>
      <c r="Q34" s="120">
        <v>1.5</v>
      </c>
      <c r="R34">
        <f t="shared" si="26"/>
        <v>1.08</v>
      </c>
      <c r="S34">
        <f t="shared" si="26"/>
        <v>1.08</v>
      </c>
      <c r="T34">
        <f t="shared" si="26"/>
        <v>1.08</v>
      </c>
      <c r="U34">
        <f t="shared" si="27"/>
        <v>143</v>
      </c>
      <c r="V34">
        <f t="shared" si="28"/>
        <v>298</v>
      </c>
      <c r="W34">
        <f t="shared" si="29"/>
        <v>319</v>
      </c>
      <c r="X34">
        <f t="shared" si="30"/>
        <v>378</v>
      </c>
      <c r="Y34">
        <f t="shared" si="31"/>
        <v>25</v>
      </c>
      <c r="Z34">
        <f t="shared" si="32"/>
        <v>51</v>
      </c>
      <c r="AA34">
        <f t="shared" si="33"/>
        <v>55</v>
      </c>
      <c r="AB34">
        <f t="shared" si="34"/>
        <v>65</v>
      </c>
      <c r="AC34" s="212">
        <f t="shared" si="35"/>
        <v>2.5660084423910325E-3</v>
      </c>
      <c r="AD34" s="212">
        <f t="shared" si="36"/>
        <v>1.0484646546563363E-2</v>
      </c>
      <c r="AE34" s="212">
        <f t="shared" si="37"/>
        <v>1.2172407430883376E-2</v>
      </c>
      <c r="AF34" s="212">
        <f t="shared" si="38"/>
        <v>1.6937235050074707E-2</v>
      </c>
      <c r="AG34" s="166">
        <f t="shared" si="39"/>
        <v>1.2760000000000001E-4</v>
      </c>
      <c r="AH34" s="166">
        <f t="shared" si="40"/>
        <v>1.7219</v>
      </c>
      <c r="AI34" s="166">
        <f t="shared" si="41"/>
        <v>2</v>
      </c>
      <c r="AJ34" s="166">
        <f t="shared" si="42"/>
        <v>3.76611E-4</v>
      </c>
      <c r="AK34" s="114">
        <v>166.41571994991173</v>
      </c>
      <c r="AL34" s="7">
        <v>178.21286873827722</v>
      </c>
      <c r="AM34" s="7">
        <v>210.84</v>
      </c>
      <c r="AN34">
        <f t="shared" si="43"/>
        <v>0.95</v>
      </c>
      <c r="AO34">
        <f t="shared" si="43"/>
        <v>0.95</v>
      </c>
      <c r="AP34">
        <f t="shared" si="43"/>
        <v>0.95</v>
      </c>
      <c r="AQ34">
        <f t="shared" si="44"/>
        <v>166</v>
      </c>
      <c r="AR34">
        <f t="shared" si="45"/>
        <v>178</v>
      </c>
      <c r="AS34">
        <f t="shared" si="46"/>
        <v>211</v>
      </c>
      <c r="AT34">
        <f t="shared" si="47"/>
        <v>71</v>
      </c>
      <c r="AU34">
        <f t="shared" si="48"/>
        <v>77</v>
      </c>
      <c r="AV34">
        <f t="shared" si="49"/>
        <v>91</v>
      </c>
      <c r="AW34" s="212">
        <f t="shared" si="50"/>
        <v>2.0169541434089434E-2</v>
      </c>
      <c r="AX34" s="212">
        <f t="shared" si="51"/>
        <v>2.3681473742566642E-2</v>
      </c>
      <c r="AY34" s="212">
        <f t="shared" si="52"/>
        <v>3.29617283799854E-2</v>
      </c>
      <c r="AZ34" s="118">
        <f t="shared" si="53"/>
        <v>0.7</v>
      </c>
      <c r="BA34">
        <v>4.8</v>
      </c>
      <c r="BB34">
        <v>5.5</v>
      </c>
      <c r="BC34">
        <v>7.2</v>
      </c>
      <c r="BE34" s="7">
        <v>1455</v>
      </c>
      <c r="BG34" s="122">
        <f t="shared" si="54"/>
        <v>0.8</v>
      </c>
      <c r="BJ34">
        <v>0</v>
      </c>
      <c r="BK34">
        <v>12.3</v>
      </c>
      <c r="BL34">
        <v>14.4</v>
      </c>
      <c r="BM34">
        <v>21.85</v>
      </c>
      <c r="BO34">
        <f t="shared" si="55"/>
        <v>1</v>
      </c>
      <c r="BP34">
        <f t="shared" si="55"/>
        <v>1</v>
      </c>
      <c r="BQ34">
        <f t="shared" si="55"/>
        <v>1</v>
      </c>
      <c r="BR34">
        <f t="shared" si="56"/>
        <v>166</v>
      </c>
      <c r="BS34">
        <f t="shared" si="57"/>
        <v>178</v>
      </c>
      <c r="BT34">
        <f t="shared" si="58"/>
        <v>211</v>
      </c>
      <c r="BV34">
        <f t="shared" si="59"/>
        <v>0</v>
      </c>
      <c r="BW34">
        <f t="shared" si="60"/>
        <v>0</v>
      </c>
      <c r="BX34">
        <f t="shared" si="61"/>
        <v>0</v>
      </c>
      <c r="BY34">
        <f t="shared" si="62"/>
        <v>1</v>
      </c>
      <c r="BZ34">
        <f>IF(OR(EcoReviva!$L$6=10,EcoReviva!$L$6=15,EcoReviva!$L$6=20),1,IF(EcoReviva!$K$6&lt;51,1,(1-(EcoReviva!$K$6-50)*0.005)))</f>
        <v>1</v>
      </c>
      <c r="CN34" s="130" t="str">
        <f t="shared" si="19"/>
        <v>10015</v>
      </c>
      <c r="CO34" s="1">
        <v>100</v>
      </c>
      <c r="CP34">
        <v>15</v>
      </c>
      <c r="CQ34">
        <v>10.9</v>
      </c>
      <c r="CR34">
        <v>12.8</v>
      </c>
      <c r="CS34">
        <v>21.85</v>
      </c>
      <c r="CT34">
        <v>7</v>
      </c>
      <c r="CU34">
        <v>7.7</v>
      </c>
      <c r="CV34" s="8">
        <v>10.7</v>
      </c>
      <c r="CX34" t="s">
        <v>397</v>
      </c>
      <c r="DE34" s="74"/>
      <c r="DF34" s="253">
        <v>95</v>
      </c>
      <c r="DG34" s="102" t="e">
        <f>BJ9</f>
        <v>#N/A</v>
      </c>
      <c r="DH34" s="236" t="e">
        <f>ROUND(IF($BZ$2=1,U9,IF($BZ$2=2,U9*3.412141633,)),0)</f>
        <v>#N/A</v>
      </c>
      <c r="DI34" s="237" t="e">
        <f>IF($BZ$2=1,ROUND(Y9,0),IF($BZ$2=2,ROUND(Y9/272.7654,1),))</f>
        <v>#N/A</v>
      </c>
      <c r="DJ34" s="232" t="e">
        <f>IF($BZ$2=1,AC9,IF($BZ$2=2,AC9*0.3346,))</f>
        <v>#N/A</v>
      </c>
      <c r="DK34" s="255"/>
      <c r="DL34" s="240"/>
      <c r="DM34" s="256"/>
      <c r="DN34" s="241">
        <v>0</v>
      </c>
      <c r="DO34" s="242">
        <v>0</v>
      </c>
      <c r="DP34" s="254">
        <v>0</v>
      </c>
      <c r="DQ34" s="244" t="e">
        <f>IF($BZ$2=1,AZ9,IF($BZ$2=2,AZ9/4.54609,))</f>
        <v>#N/A</v>
      </c>
    </row>
    <row r="35" spans="1:121" x14ac:dyDescent="0.25">
      <c r="A35" t="str">
        <f t="shared" si="24"/>
        <v>1505521</v>
      </c>
      <c r="D35">
        <v>1</v>
      </c>
      <c r="E35">
        <v>50</v>
      </c>
      <c r="F35">
        <v>55</v>
      </c>
      <c r="G35">
        <v>21</v>
      </c>
      <c r="H35">
        <v>20.9</v>
      </c>
      <c r="I35">
        <v>0</v>
      </c>
      <c r="J35">
        <v>26</v>
      </c>
      <c r="K35">
        <v>30</v>
      </c>
      <c r="L35" s="120">
        <v>41.1</v>
      </c>
      <c r="M35" s="114">
        <f t="shared" si="25"/>
        <v>1239.2</v>
      </c>
      <c r="N35" s="7">
        <v>1802.6437228662567</v>
      </c>
      <c r="O35" s="7">
        <v>1935.0981352499616</v>
      </c>
      <c r="P35" s="7">
        <v>2561.16</v>
      </c>
      <c r="Q35" s="120">
        <v>1.5</v>
      </c>
      <c r="R35">
        <f t="shared" si="26"/>
        <v>1.05</v>
      </c>
      <c r="S35">
        <f t="shared" si="26"/>
        <v>1.05</v>
      </c>
      <c r="T35">
        <f t="shared" si="26"/>
        <v>1.05</v>
      </c>
      <c r="U35">
        <f t="shared" si="27"/>
        <v>153</v>
      </c>
      <c r="V35">
        <f t="shared" si="28"/>
        <v>416</v>
      </c>
      <c r="W35">
        <f t="shared" si="29"/>
        <v>447</v>
      </c>
      <c r="X35">
        <f t="shared" si="30"/>
        <v>591</v>
      </c>
      <c r="Y35">
        <f t="shared" si="31"/>
        <v>26</v>
      </c>
      <c r="Z35">
        <f t="shared" si="32"/>
        <v>72</v>
      </c>
      <c r="AA35">
        <f t="shared" si="33"/>
        <v>77</v>
      </c>
      <c r="AB35">
        <f t="shared" si="34"/>
        <v>102</v>
      </c>
      <c r="AC35" s="212">
        <f t="shared" si="35"/>
        <v>3.9612390956740668E-3</v>
      </c>
      <c r="AD35" s="212">
        <f t="shared" si="36"/>
        <v>2.932787593600901E-2</v>
      </c>
      <c r="AE35" s="212">
        <f t="shared" si="37"/>
        <v>3.347482349693328E-2</v>
      </c>
      <c r="AF35" s="212">
        <f t="shared" si="38"/>
        <v>5.8265621000247222E-2</v>
      </c>
      <c r="AG35" s="166">
        <f t="shared" si="39"/>
        <v>1.2760000000000001E-4</v>
      </c>
      <c r="AH35" s="166">
        <f t="shared" si="40"/>
        <v>1.7219</v>
      </c>
      <c r="AI35" s="166">
        <f t="shared" si="41"/>
        <v>4</v>
      </c>
      <c r="AJ35" s="166">
        <f t="shared" si="42"/>
        <v>5.1420100000000005E-4</v>
      </c>
      <c r="AK35" s="114">
        <v>233.82931859416351</v>
      </c>
      <c r="AL35" s="7">
        <v>251.01059773412922</v>
      </c>
      <c r="AM35" s="7">
        <v>332.22</v>
      </c>
      <c r="AN35">
        <f t="shared" si="43"/>
        <v>0.85</v>
      </c>
      <c r="AO35">
        <f t="shared" si="43"/>
        <v>0.85</v>
      </c>
      <c r="AP35">
        <f t="shared" si="43"/>
        <v>0.85</v>
      </c>
      <c r="AQ35">
        <f t="shared" si="44"/>
        <v>234</v>
      </c>
      <c r="AR35">
        <f t="shared" si="45"/>
        <v>251</v>
      </c>
      <c r="AS35">
        <f t="shared" si="46"/>
        <v>332</v>
      </c>
      <c r="AT35">
        <f t="shared" si="47"/>
        <v>101</v>
      </c>
      <c r="AU35">
        <f t="shared" si="48"/>
        <v>108</v>
      </c>
      <c r="AV35">
        <f t="shared" si="49"/>
        <v>143</v>
      </c>
      <c r="AW35" s="212">
        <f t="shared" si="50"/>
        <v>5.7144463494213926E-2</v>
      </c>
      <c r="AX35" s="212">
        <f t="shared" si="51"/>
        <v>6.5218793764415459E-2</v>
      </c>
      <c r="AY35" s="212">
        <f t="shared" si="52"/>
        <v>0.11349164353337236</v>
      </c>
      <c r="AZ35" s="118">
        <f t="shared" si="53"/>
        <v>1.5</v>
      </c>
      <c r="BA35">
        <v>4.8</v>
      </c>
      <c r="BB35">
        <v>5.5</v>
      </c>
      <c r="BC35">
        <v>7.2</v>
      </c>
      <c r="BE35" s="7">
        <v>1549</v>
      </c>
      <c r="BG35" s="122">
        <f t="shared" si="54"/>
        <v>0.8</v>
      </c>
      <c r="BJ35">
        <v>0</v>
      </c>
      <c r="BK35">
        <v>12.3</v>
      </c>
      <c r="BL35">
        <v>14.4</v>
      </c>
      <c r="BM35">
        <v>21.85</v>
      </c>
      <c r="BO35">
        <f t="shared" si="55"/>
        <v>1</v>
      </c>
      <c r="BP35">
        <f t="shared" si="55"/>
        <v>1</v>
      </c>
      <c r="BQ35">
        <f t="shared" si="55"/>
        <v>1</v>
      </c>
      <c r="BR35">
        <f t="shared" si="56"/>
        <v>234</v>
      </c>
      <c r="BS35">
        <f t="shared" si="57"/>
        <v>251</v>
      </c>
      <c r="BT35">
        <f t="shared" si="58"/>
        <v>332</v>
      </c>
      <c r="BV35">
        <f t="shared" si="59"/>
        <v>0</v>
      </c>
      <c r="BW35">
        <f t="shared" si="60"/>
        <v>0</v>
      </c>
      <c r="BX35">
        <f t="shared" si="61"/>
        <v>0</v>
      </c>
      <c r="BY35">
        <f t="shared" si="62"/>
        <v>1</v>
      </c>
      <c r="BZ35">
        <f>IF(OR(EcoReviva!$L$6=10,EcoReviva!$L$6=15,EcoReviva!$L$6=20),1,IF(EcoReviva!$K$6&lt;51,1,(1-(EcoReviva!$K$6-50)*0.005)))</f>
        <v>1</v>
      </c>
      <c r="CN35" s="130" t="str">
        <f t="shared" si="19"/>
        <v>11010</v>
      </c>
      <c r="CO35" s="1">
        <v>110</v>
      </c>
      <c r="CP35">
        <v>10</v>
      </c>
      <c r="CQ35">
        <v>12</v>
      </c>
      <c r="CR35">
        <v>13.9</v>
      </c>
      <c r="CS35">
        <v>21.85</v>
      </c>
      <c r="CT35">
        <v>8.4</v>
      </c>
      <c r="CU35">
        <v>9.3000000000000007</v>
      </c>
      <c r="CV35" s="8">
        <v>14</v>
      </c>
      <c r="CX35" t="s">
        <v>398</v>
      </c>
      <c r="DE35" s="74"/>
      <c r="DF35" s="98">
        <f>DF34</f>
        <v>95</v>
      </c>
      <c r="DG35" s="105" t="e">
        <f>BK9</f>
        <v>#N/A</v>
      </c>
      <c r="DH35" s="99" t="e">
        <f>ROUND(IF($BZ$2=1,V9,IF($BZ$2=2,V9*3.412141633,)),0)</f>
        <v>#N/A</v>
      </c>
      <c r="DI35" s="157" t="e">
        <f>IF($BZ$2=1,ROUND(Z9,0),IF($BZ$2=2,ROUND(Z9/272.7654,1),))</f>
        <v>#N/A</v>
      </c>
      <c r="DJ35" s="233" t="e">
        <f>IF($BZ$2=1,AD9,IF($BZ$2=2,AD9*0.3346,))</f>
        <v>#N/A</v>
      </c>
      <c r="DK35" s="261" t="e">
        <f>IF(BY9=1,ROUND(IF($BZ$2=1,AQ9,IF($BZ$2=2,AQ9*3.412141633,)),0),"")</f>
        <v>#N/A</v>
      </c>
      <c r="DL35" s="109" t="e">
        <f>IF(BY9=1,IF($BZ$2=1,ROUND(AT9,0),IF($BZ$2=2,ROUND(AT9/272.7654,1),)),"")</f>
        <v>#N/A</v>
      </c>
      <c r="DM35" s="152" t="e">
        <f>IF(BY9=1,IF($BZ$2=1,AW9,IF($BZ$2=2,AW9*0.3346,)),"")</f>
        <v>#N/A</v>
      </c>
      <c r="DN35" s="100" t="e">
        <f>J9</f>
        <v>#N/A</v>
      </c>
      <c r="DO35" s="101" t="e">
        <f t="shared" ref="DO35:DO53" si="70">IF(DN35="","",DN35+8)</f>
        <v>#N/A</v>
      </c>
      <c r="DP35" s="102" t="e">
        <f>BA9</f>
        <v>#N/A</v>
      </c>
      <c r="DQ35" s="104" t="e">
        <f t="shared" ref="DQ35" si="71">DQ34</f>
        <v>#N/A</v>
      </c>
    </row>
    <row r="36" spans="1:121" x14ac:dyDescent="0.25">
      <c r="A36" t="str">
        <f t="shared" si="24"/>
        <v>1506510</v>
      </c>
      <c r="D36">
        <v>1</v>
      </c>
      <c r="E36">
        <v>50</v>
      </c>
      <c r="F36">
        <v>65</v>
      </c>
      <c r="G36">
        <v>10</v>
      </c>
      <c r="H36">
        <v>10.9</v>
      </c>
      <c r="I36">
        <v>0</v>
      </c>
      <c r="J36">
        <v>26</v>
      </c>
      <c r="K36">
        <v>30</v>
      </c>
      <c r="L36" s="120">
        <v>41</v>
      </c>
      <c r="M36" s="114">
        <f t="shared" si="25"/>
        <v>677.7</v>
      </c>
      <c r="N36" s="7">
        <v>1029.7403904507714</v>
      </c>
      <c r="O36" s="7">
        <v>1104.2859635902939</v>
      </c>
      <c r="P36" s="7">
        <v>1320.28</v>
      </c>
      <c r="Q36" s="120">
        <v>1.5</v>
      </c>
      <c r="R36">
        <f t="shared" si="26"/>
        <v>1.08</v>
      </c>
      <c r="S36">
        <f t="shared" si="26"/>
        <v>1.08</v>
      </c>
      <c r="T36">
        <f t="shared" si="26"/>
        <v>1.08</v>
      </c>
      <c r="U36">
        <f t="shared" si="27"/>
        <v>83</v>
      </c>
      <c r="V36">
        <f t="shared" si="28"/>
        <v>228</v>
      </c>
      <c r="W36">
        <f t="shared" si="29"/>
        <v>244</v>
      </c>
      <c r="X36">
        <f t="shared" si="30"/>
        <v>292</v>
      </c>
      <c r="Y36">
        <f t="shared" si="31"/>
        <v>14</v>
      </c>
      <c r="Z36">
        <f t="shared" si="32"/>
        <v>39</v>
      </c>
      <c r="AA36">
        <f t="shared" si="33"/>
        <v>42</v>
      </c>
      <c r="AB36">
        <f t="shared" si="34"/>
        <v>50</v>
      </c>
      <c r="AC36" s="212">
        <f t="shared" si="35"/>
        <v>1.0885671397012971E-3</v>
      </c>
      <c r="AD36" s="212">
        <f t="shared" si="36"/>
        <v>7.7399759286223202E-3</v>
      </c>
      <c r="AE36" s="212">
        <f t="shared" si="37"/>
        <v>8.9253931895343537E-3</v>
      </c>
      <c r="AF36" s="212">
        <f t="shared" si="38"/>
        <v>1.2484345752204924E-2</v>
      </c>
      <c r="AG36" s="166">
        <f t="shared" si="39"/>
        <v>3.969E-4</v>
      </c>
      <c r="AH36" s="166">
        <f t="shared" si="40"/>
        <v>1.7345999999999999</v>
      </c>
      <c r="AI36" s="166">
        <f t="shared" si="41"/>
        <v>2</v>
      </c>
      <c r="AJ36" s="166">
        <f t="shared" si="42"/>
        <v>3.6734700000000002E-4</v>
      </c>
      <c r="AK36" s="114">
        <v>142.7603849699376</v>
      </c>
      <c r="AL36" s="7">
        <v>153.09517888293954</v>
      </c>
      <c r="AM36" s="7">
        <v>183.04</v>
      </c>
      <c r="AN36">
        <f t="shared" si="43"/>
        <v>0.98</v>
      </c>
      <c r="AO36">
        <f t="shared" si="43"/>
        <v>0.98</v>
      </c>
      <c r="AP36">
        <f t="shared" si="43"/>
        <v>0.98</v>
      </c>
      <c r="AQ36">
        <f t="shared" si="44"/>
        <v>143</v>
      </c>
      <c r="AR36">
        <f t="shared" si="45"/>
        <v>153</v>
      </c>
      <c r="AS36">
        <f t="shared" si="46"/>
        <v>183</v>
      </c>
      <c r="AT36">
        <f t="shared" si="47"/>
        <v>61</v>
      </c>
      <c r="AU36">
        <f t="shared" si="48"/>
        <v>66</v>
      </c>
      <c r="AV36">
        <f t="shared" si="49"/>
        <v>79</v>
      </c>
      <c r="AW36" s="212">
        <f t="shared" si="50"/>
        <v>1.831510057885077E-2</v>
      </c>
      <c r="AX36" s="212">
        <f t="shared" si="51"/>
        <v>2.1321466174488813E-2</v>
      </c>
      <c r="AY36" s="212">
        <f t="shared" si="52"/>
        <v>3.0171521533805808E-2</v>
      </c>
      <c r="AZ36" s="118">
        <f t="shared" si="53"/>
        <v>0.4</v>
      </c>
      <c r="BA36" s="121">
        <v>5.5</v>
      </c>
      <c r="BB36" s="121">
        <v>5.9</v>
      </c>
      <c r="BC36" s="121">
        <v>7.9</v>
      </c>
      <c r="BE36" s="7">
        <v>753</v>
      </c>
      <c r="BG36" s="122">
        <f t="shared" si="54"/>
        <v>0.9</v>
      </c>
      <c r="BJ36">
        <v>0</v>
      </c>
      <c r="BK36">
        <v>13.2</v>
      </c>
      <c r="BL36">
        <v>15.1</v>
      </c>
      <c r="BM36">
        <v>21.85</v>
      </c>
      <c r="BO36">
        <f t="shared" si="55"/>
        <v>1</v>
      </c>
      <c r="BP36">
        <f t="shared" si="55"/>
        <v>1</v>
      </c>
      <c r="BQ36">
        <f t="shared" si="55"/>
        <v>1</v>
      </c>
      <c r="BR36">
        <f t="shared" si="56"/>
        <v>143</v>
      </c>
      <c r="BS36">
        <f t="shared" si="57"/>
        <v>153</v>
      </c>
      <c r="BT36">
        <f t="shared" si="58"/>
        <v>183</v>
      </c>
      <c r="BV36">
        <f t="shared" si="59"/>
        <v>0</v>
      </c>
      <c r="BW36">
        <f t="shared" si="60"/>
        <v>0</v>
      </c>
      <c r="BX36">
        <f t="shared" si="61"/>
        <v>0</v>
      </c>
      <c r="BY36">
        <f t="shared" si="62"/>
        <v>1</v>
      </c>
      <c r="BZ36">
        <f>IF(OR(EcoReviva!$L$6=10,EcoReviva!$L$6=15,EcoReviva!$L$6=20),1,IF(EcoReviva!$K$6&lt;51,1,(1-(EcoReviva!$K$6-50)*0.005)))</f>
        <v>1</v>
      </c>
      <c r="CN36" s="130" t="str">
        <f t="shared" si="19"/>
        <v>11015</v>
      </c>
      <c r="CO36" s="1">
        <v>110</v>
      </c>
      <c r="CP36">
        <v>15</v>
      </c>
      <c r="CQ36">
        <v>10.9</v>
      </c>
      <c r="CR36">
        <v>12.8</v>
      </c>
      <c r="CS36">
        <v>21.85</v>
      </c>
      <c r="CT36">
        <v>7.9</v>
      </c>
      <c r="CU36">
        <v>8.8000000000000007</v>
      </c>
      <c r="CV36" s="8">
        <v>12.5</v>
      </c>
      <c r="DE36" s="74"/>
      <c r="DF36" s="98">
        <f>DF34</f>
        <v>95</v>
      </c>
      <c r="DG36" s="105" t="e">
        <f>BL9</f>
        <v>#N/A</v>
      </c>
      <c r="DH36" s="99" t="e">
        <f>ROUND(IF($BZ$2=1,W9,IF($BZ$2=2,W9*3.412141633,)),0)</f>
        <v>#N/A</v>
      </c>
      <c r="DI36" s="157" t="e">
        <f>IF($BZ$2=1,ROUND(AA9,0),IF($BZ$2=2,ROUND(AA9/272.7654,1),))</f>
        <v>#N/A</v>
      </c>
      <c r="DJ36" s="233" t="e">
        <f>IF($BZ$2=1,AE9,IF($BZ$2=2,AE9*0.3346,))</f>
        <v>#N/A</v>
      </c>
      <c r="DK36" s="261" t="e">
        <f>IF(BY9=1,ROUND(IF($BZ$2=1,AR9,IF($BZ$2=2,AR9*3.412141633,)),0),"")</f>
        <v>#N/A</v>
      </c>
      <c r="DL36" s="109" t="e">
        <f>IF(BY9=1,IF($BZ$2=1,ROUND(AU9,0),IF($BZ$2=2,ROUND(AU9/272.7654,1),)),"")</f>
        <v>#N/A</v>
      </c>
      <c r="DM36" s="152" t="e">
        <f>IF(BY9=1,IF($BZ$2=1,AX9,IF($BZ$2=2,AX9*0.3346,)),"")</f>
        <v>#N/A</v>
      </c>
      <c r="DN36" s="100" t="e">
        <f>K9</f>
        <v>#N/A</v>
      </c>
      <c r="DO36" s="101" t="e">
        <f t="shared" si="70"/>
        <v>#N/A</v>
      </c>
      <c r="DP36" s="102" t="e">
        <f>BB9</f>
        <v>#N/A</v>
      </c>
      <c r="DQ36" s="104" t="e">
        <f t="shared" ref="DQ36" si="72">DQ34</f>
        <v>#N/A</v>
      </c>
    </row>
    <row r="37" spans="1:121" x14ac:dyDescent="0.25">
      <c r="A37" t="str">
        <f t="shared" si="24"/>
        <v>1506511</v>
      </c>
      <c r="D37">
        <v>1</v>
      </c>
      <c r="E37">
        <v>50</v>
      </c>
      <c r="F37">
        <v>65</v>
      </c>
      <c r="G37">
        <v>11</v>
      </c>
      <c r="H37">
        <v>10.9</v>
      </c>
      <c r="I37">
        <v>0</v>
      </c>
      <c r="J37">
        <v>26</v>
      </c>
      <c r="K37">
        <v>30</v>
      </c>
      <c r="L37" s="120">
        <v>41</v>
      </c>
      <c r="M37" s="114">
        <f t="shared" si="25"/>
        <v>659.6</v>
      </c>
      <c r="N37" s="7">
        <v>1397.1861540381678</v>
      </c>
      <c r="O37" s="7">
        <v>1498.3320774196782</v>
      </c>
      <c r="P37" s="7">
        <v>1791.4</v>
      </c>
      <c r="Q37" s="120">
        <v>1.5</v>
      </c>
      <c r="R37">
        <f t="shared" si="26"/>
        <v>1.1000000000000001</v>
      </c>
      <c r="S37">
        <f t="shared" si="26"/>
        <v>1.1000000000000001</v>
      </c>
      <c r="T37">
        <f t="shared" si="26"/>
        <v>1.1000000000000001</v>
      </c>
      <c r="U37">
        <f t="shared" si="27"/>
        <v>81</v>
      </c>
      <c r="V37">
        <f t="shared" si="28"/>
        <v>301</v>
      </c>
      <c r="W37">
        <f t="shared" si="29"/>
        <v>322</v>
      </c>
      <c r="X37">
        <f t="shared" si="30"/>
        <v>386</v>
      </c>
      <c r="Y37">
        <f t="shared" si="31"/>
        <v>14</v>
      </c>
      <c r="Z37">
        <f t="shared" si="32"/>
        <v>52</v>
      </c>
      <c r="AA37">
        <f t="shared" si="33"/>
        <v>55</v>
      </c>
      <c r="AB37">
        <f t="shared" si="34"/>
        <v>66</v>
      </c>
      <c r="AC37" s="212">
        <f t="shared" si="35"/>
        <v>1.8690264346025939E-3</v>
      </c>
      <c r="AD37" s="212">
        <f t="shared" si="36"/>
        <v>2.2677455541119062E-2</v>
      </c>
      <c r="AE37" s="212">
        <f t="shared" si="37"/>
        <v>2.5246262891710849E-2</v>
      </c>
      <c r="AF37" s="212">
        <f t="shared" si="38"/>
        <v>3.5795392696177625E-2</v>
      </c>
      <c r="AG37" s="166">
        <f t="shared" si="39"/>
        <v>3.969E-4</v>
      </c>
      <c r="AH37" s="166">
        <f t="shared" si="40"/>
        <v>1.7345999999999999</v>
      </c>
      <c r="AI37" s="166">
        <f t="shared" si="41"/>
        <v>4</v>
      </c>
      <c r="AJ37" s="166">
        <f t="shared" si="42"/>
        <v>5.7428799999999995E-4</v>
      </c>
      <c r="AK37" s="114">
        <v>234.01347195356249</v>
      </c>
      <c r="AL37" s="7">
        <v>250.95431311209123</v>
      </c>
      <c r="AM37" s="7">
        <v>300.04000000000002</v>
      </c>
      <c r="AN37">
        <f t="shared" si="43"/>
        <v>0.95</v>
      </c>
      <c r="AO37">
        <f t="shared" si="43"/>
        <v>0.95</v>
      </c>
      <c r="AP37">
        <f t="shared" si="43"/>
        <v>0.95</v>
      </c>
      <c r="AQ37">
        <f t="shared" si="44"/>
        <v>234</v>
      </c>
      <c r="AR37">
        <f t="shared" si="45"/>
        <v>251</v>
      </c>
      <c r="AS37">
        <f t="shared" si="46"/>
        <v>300</v>
      </c>
      <c r="AT37">
        <f t="shared" si="47"/>
        <v>101</v>
      </c>
      <c r="AU37">
        <f t="shared" si="48"/>
        <v>108</v>
      </c>
      <c r="AV37">
        <f t="shared" si="49"/>
        <v>129</v>
      </c>
      <c r="AW37" s="212">
        <f t="shared" si="50"/>
        <v>8.1006106408545331E-2</v>
      </c>
      <c r="AX37" s="212">
        <f t="shared" si="51"/>
        <v>9.2148222301266319E-2</v>
      </c>
      <c r="AY37" s="212">
        <f t="shared" si="52"/>
        <v>0.12972595829346747</v>
      </c>
      <c r="AZ37" s="118">
        <f t="shared" si="53"/>
        <v>0.9</v>
      </c>
      <c r="BA37" s="121">
        <v>5.5</v>
      </c>
      <c r="BB37" s="121">
        <v>5.9</v>
      </c>
      <c r="BC37" s="121">
        <v>7.9</v>
      </c>
      <c r="BE37" s="7">
        <v>970</v>
      </c>
      <c r="BG37" s="122">
        <f t="shared" si="54"/>
        <v>0.68</v>
      </c>
      <c r="BJ37">
        <v>0</v>
      </c>
      <c r="BK37">
        <v>13.2</v>
      </c>
      <c r="BL37">
        <v>15.1</v>
      </c>
      <c r="BM37">
        <v>21.85</v>
      </c>
      <c r="BO37">
        <f t="shared" si="55"/>
        <v>1</v>
      </c>
      <c r="BP37">
        <f t="shared" si="55"/>
        <v>1</v>
      </c>
      <c r="BQ37">
        <f t="shared" si="55"/>
        <v>1</v>
      </c>
      <c r="BR37">
        <f t="shared" si="56"/>
        <v>234</v>
      </c>
      <c r="BS37">
        <f t="shared" si="57"/>
        <v>251</v>
      </c>
      <c r="BT37">
        <f t="shared" si="58"/>
        <v>300</v>
      </c>
      <c r="BV37">
        <f t="shared" si="59"/>
        <v>0</v>
      </c>
      <c r="BW37">
        <f t="shared" si="60"/>
        <v>0</v>
      </c>
      <c r="BX37">
        <f t="shared" si="61"/>
        <v>0</v>
      </c>
      <c r="BY37">
        <f t="shared" si="62"/>
        <v>1</v>
      </c>
      <c r="BZ37">
        <f>IF(OR(EcoReviva!$L$6=10,EcoReviva!$L$6=15,EcoReviva!$L$6=20),1,IF(EcoReviva!$K$6&lt;51,1,(1-(EcoReviva!$K$6-50)*0.005)))</f>
        <v>1</v>
      </c>
      <c r="CN37" s="130" t="str">
        <f t="shared" si="19"/>
        <v>12010</v>
      </c>
      <c r="CO37" s="1">
        <v>120</v>
      </c>
      <c r="CP37">
        <v>10</v>
      </c>
      <c r="CQ37">
        <v>11.8</v>
      </c>
      <c r="CR37">
        <v>13.7</v>
      </c>
      <c r="CS37">
        <v>21.85</v>
      </c>
      <c r="CT37">
        <v>8.9</v>
      </c>
      <c r="CU37">
        <v>9.9</v>
      </c>
      <c r="CV37" s="8">
        <v>14.8</v>
      </c>
      <c r="DE37" s="74"/>
      <c r="DF37" s="245">
        <f>DF34</f>
        <v>95</v>
      </c>
      <c r="DG37" s="106" t="e">
        <f>BM9</f>
        <v>#N/A</v>
      </c>
      <c r="DH37" s="238" t="e">
        <f>ROUND(IF($BZ$2=1,X9,IF($BZ$2=2,X9*3.412141633,)),0)</f>
        <v>#N/A</v>
      </c>
      <c r="DI37" s="239" t="e">
        <f>IF($BZ$2=1,ROUND(AB9,0),IF($BZ$2=2,ROUND(AB9/272.7654,1),))</f>
        <v>#N/A</v>
      </c>
      <c r="DJ37" s="234" t="e">
        <f>IF($BZ$2=1,AF9,IF($BZ$2=2,AF9*0.3346,))</f>
        <v>#N/A</v>
      </c>
      <c r="DK37" s="262" t="e">
        <f>IF(BY9=1,ROUND(IF($BZ$2=1,AS9,IF($BZ$2=2,AS9*3.412141633,)),0),"")</f>
        <v>#N/A</v>
      </c>
      <c r="DL37" s="263" t="e">
        <f>IF(BY9=1,IF($BZ$2=1,ROUND(AV9,0),IF($BZ$2=2,ROUND(AV9/272.7654,1),)),"")</f>
        <v>#N/A</v>
      </c>
      <c r="DM37" s="234" t="e">
        <f>IF(BY9=1,IF($BZ$2=1,AY9,IF($BZ$2=2,AY9*0.3346,)),"")</f>
        <v>#N/A</v>
      </c>
      <c r="DN37" s="243" t="e">
        <f>L9</f>
        <v>#N/A</v>
      </c>
      <c r="DO37" s="101" t="e">
        <f t="shared" si="70"/>
        <v>#N/A</v>
      </c>
      <c r="DP37" s="258" t="e">
        <f>BC9</f>
        <v>#N/A</v>
      </c>
      <c r="DQ37" s="235" t="e">
        <f t="shared" ref="DQ37" si="73">DQ34</f>
        <v>#N/A</v>
      </c>
    </row>
    <row r="38" spans="1:121" x14ac:dyDescent="0.25">
      <c r="A38" t="str">
        <f t="shared" si="24"/>
        <v>1506515</v>
      </c>
      <c r="D38">
        <v>1</v>
      </c>
      <c r="E38">
        <v>50</v>
      </c>
      <c r="F38">
        <v>65</v>
      </c>
      <c r="G38">
        <v>15</v>
      </c>
      <c r="H38">
        <v>15.9</v>
      </c>
      <c r="I38">
        <v>0</v>
      </c>
      <c r="J38">
        <v>26</v>
      </c>
      <c r="K38">
        <v>30</v>
      </c>
      <c r="L38" s="120">
        <v>41.1</v>
      </c>
      <c r="M38" s="114">
        <f t="shared" si="25"/>
        <v>975.82735416996661</v>
      </c>
      <c r="N38" s="7">
        <v>1070.8273541699666</v>
      </c>
      <c r="O38" s="7">
        <v>1149.5094620994566</v>
      </c>
      <c r="P38" s="7">
        <v>1521.41</v>
      </c>
      <c r="Q38" s="120">
        <v>1.5</v>
      </c>
      <c r="R38">
        <f t="shared" si="26"/>
        <v>1.08</v>
      </c>
      <c r="S38">
        <f t="shared" si="26"/>
        <v>1.08</v>
      </c>
      <c r="T38">
        <f t="shared" si="26"/>
        <v>1.08</v>
      </c>
      <c r="U38">
        <f t="shared" si="27"/>
        <v>120</v>
      </c>
      <c r="V38">
        <f t="shared" si="28"/>
        <v>237</v>
      </c>
      <c r="W38">
        <f t="shared" si="29"/>
        <v>254</v>
      </c>
      <c r="X38">
        <f t="shared" si="30"/>
        <v>337</v>
      </c>
      <c r="Y38">
        <f t="shared" si="31"/>
        <v>21</v>
      </c>
      <c r="Z38">
        <f t="shared" si="32"/>
        <v>41</v>
      </c>
      <c r="AA38">
        <f t="shared" si="33"/>
        <v>44</v>
      </c>
      <c r="AB38">
        <f t="shared" si="34"/>
        <v>58</v>
      </c>
      <c r="AC38" s="212">
        <f t="shared" si="35"/>
        <v>2.3891220818381613E-3</v>
      </c>
      <c r="AD38" s="212">
        <f t="shared" si="36"/>
        <v>8.8541278847443349E-3</v>
      </c>
      <c r="AE38" s="212">
        <f t="shared" si="37"/>
        <v>1.016955919673207E-2</v>
      </c>
      <c r="AF38" s="212">
        <f t="shared" si="38"/>
        <v>1.749113498980617E-2</v>
      </c>
      <c r="AG38" s="166">
        <f t="shared" si="39"/>
        <v>2.0829999999999999E-4</v>
      </c>
      <c r="AH38" s="166">
        <f t="shared" si="40"/>
        <v>1.724</v>
      </c>
      <c r="AI38" s="166">
        <f t="shared" si="41"/>
        <v>2</v>
      </c>
      <c r="AJ38" s="166">
        <f t="shared" si="42"/>
        <v>4.6182900000000003E-4</v>
      </c>
      <c r="AK38" s="114">
        <v>135.09481491470635</v>
      </c>
      <c r="AL38" s="7">
        <v>145.02129350758159</v>
      </c>
      <c r="AM38" s="7">
        <v>191.94</v>
      </c>
      <c r="AN38">
        <f t="shared" si="43"/>
        <v>1.01</v>
      </c>
      <c r="AO38">
        <f t="shared" si="43"/>
        <v>1.01</v>
      </c>
      <c r="AP38">
        <f t="shared" si="43"/>
        <v>1.01</v>
      </c>
      <c r="AQ38">
        <f t="shared" si="44"/>
        <v>135</v>
      </c>
      <c r="AR38">
        <f t="shared" si="45"/>
        <v>145</v>
      </c>
      <c r="AS38">
        <f t="shared" si="46"/>
        <v>192</v>
      </c>
      <c r="AT38">
        <f t="shared" si="47"/>
        <v>58</v>
      </c>
      <c r="AU38">
        <f t="shared" si="48"/>
        <v>62</v>
      </c>
      <c r="AV38">
        <f t="shared" si="49"/>
        <v>83</v>
      </c>
      <c r="AW38" s="212">
        <f t="shared" si="50"/>
        <v>1.749113498980617E-2</v>
      </c>
      <c r="AX38" s="212">
        <f t="shared" si="51"/>
        <v>1.9939673606287497E-2</v>
      </c>
      <c r="AY38" s="212">
        <f t="shared" si="52"/>
        <v>3.5382354083562342E-2</v>
      </c>
      <c r="AZ38" s="118">
        <f t="shared" si="53"/>
        <v>0.7</v>
      </c>
      <c r="BA38" s="271">
        <v>5.0999999999999996</v>
      </c>
      <c r="BB38" s="121">
        <v>5.6</v>
      </c>
      <c r="BC38" s="121">
        <v>7.2</v>
      </c>
      <c r="BE38" s="7">
        <v>1214</v>
      </c>
      <c r="BG38" s="122">
        <f t="shared" si="54"/>
        <v>0.8</v>
      </c>
      <c r="BJ38">
        <v>0</v>
      </c>
      <c r="BK38">
        <v>12.3</v>
      </c>
      <c r="BL38">
        <v>14.4</v>
      </c>
      <c r="BM38">
        <v>21.85</v>
      </c>
      <c r="BO38">
        <f t="shared" si="55"/>
        <v>1</v>
      </c>
      <c r="BP38">
        <f t="shared" si="55"/>
        <v>1</v>
      </c>
      <c r="BQ38">
        <f t="shared" si="55"/>
        <v>1</v>
      </c>
      <c r="BR38">
        <f t="shared" si="56"/>
        <v>135</v>
      </c>
      <c r="BS38">
        <f t="shared" si="57"/>
        <v>145</v>
      </c>
      <c r="BT38">
        <f t="shared" si="58"/>
        <v>192</v>
      </c>
      <c r="BV38">
        <f t="shared" si="59"/>
        <v>0</v>
      </c>
      <c r="BW38">
        <f t="shared" si="60"/>
        <v>0</v>
      </c>
      <c r="BX38">
        <f t="shared" si="61"/>
        <v>0</v>
      </c>
      <c r="BY38">
        <f t="shared" si="62"/>
        <v>1</v>
      </c>
      <c r="BZ38">
        <f>IF(OR(EcoReviva!$L$6=10,EcoReviva!$L$6=15,EcoReviva!$L$6=20),1,IF(EcoReviva!$K$6&lt;51,1,(1-(EcoReviva!$K$6-50)*0.005)))</f>
        <v>1</v>
      </c>
      <c r="CN38" s="130" t="str">
        <f t="shared" si="19"/>
        <v>12015</v>
      </c>
      <c r="CO38" s="1">
        <v>120</v>
      </c>
      <c r="CP38">
        <v>15</v>
      </c>
      <c r="CQ38">
        <v>10.6</v>
      </c>
      <c r="CR38">
        <v>12.5</v>
      </c>
      <c r="CS38">
        <v>21.85</v>
      </c>
      <c r="CT38">
        <v>8.6999999999999993</v>
      </c>
      <c r="CU38">
        <v>9.8000000000000007</v>
      </c>
      <c r="CV38" s="8">
        <v>14.3</v>
      </c>
      <c r="DE38" s="74"/>
      <c r="DF38" s="253">
        <v>105</v>
      </c>
      <c r="DG38" s="102" t="e">
        <f>BJ10</f>
        <v>#N/A</v>
      </c>
      <c r="DH38" s="236" t="e">
        <f>ROUND(IF($BZ$2=1,U10,IF($BZ$2=2,U10*3.412141633,)),0)</f>
        <v>#N/A</v>
      </c>
      <c r="DI38" s="237" t="e">
        <f>IF($BZ$2=1,ROUND(Y10,0),IF($BZ$2=2,ROUND(Y10/272.7654,1),))</f>
        <v>#N/A</v>
      </c>
      <c r="DJ38" s="232" t="e">
        <f>IF($BZ$2=1,AC10,IF($BZ$2=2,AC10*0.3346,))</f>
        <v>#N/A</v>
      </c>
      <c r="DK38" s="255"/>
      <c r="DL38" s="240"/>
      <c r="DM38" s="256"/>
      <c r="DN38" s="241">
        <v>0</v>
      </c>
      <c r="DO38" s="242">
        <v>0</v>
      </c>
      <c r="DP38" s="254">
        <v>0</v>
      </c>
      <c r="DQ38" s="244" t="e">
        <f>IF($BZ$2=1,AZ10,IF($BZ$2=2,AZ10/4.54609,))</f>
        <v>#N/A</v>
      </c>
    </row>
    <row r="39" spans="1:121" x14ac:dyDescent="0.25">
      <c r="A39" t="str">
        <f t="shared" si="24"/>
        <v>1506516</v>
      </c>
      <c r="D39">
        <v>1</v>
      </c>
      <c r="E39">
        <v>50</v>
      </c>
      <c r="F39">
        <v>65</v>
      </c>
      <c r="G39">
        <v>16</v>
      </c>
      <c r="H39">
        <v>15.9</v>
      </c>
      <c r="I39">
        <v>0</v>
      </c>
      <c r="J39">
        <v>26</v>
      </c>
      <c r="K39">
        <v>30</v>
      </c>
      <c r="L39" s="120">
        <v>41.1</v>
      </c>
      <c r="M39" s="114">
        <f t="shared" si="25"/>
        <v>903.72</v>
      </c>
      <c r="N39" s="7">
        <v>1627.62717250317</v>
      </c>
      <c r="O39" s="7">
        <v>1747.2217424001376</v>
      </c>
      <c r="P39" s="7">
        <v>2312.5</v>
      </c>
      <c r="Q39" s="120">
        <v>1.5</v>
      </c>
      <c r="R39">
        <f t="shared" si="26"/>
        <v>1.1000000000000001</v>
      </c>
      <c r="S39">
        <f t="shared" si="26"/>
        <v>1.1000000000000001</v>
      </c>
      <c r="T39">
        <f t="shared" si="26"/>
        <v>1.1000000000000001</v>
      </c>
      <c r="U39">
        <f t="shared" si="27"/>
        <v>111</v>
      </c>
      <c r="V39">
        <f t="shared" si="28"/>
        <v>350</v>
      </c>
      <c r="W39">
        <f t="shared" si="29"/>
        <v>376</v>
      </c>
      <c r="X39">
        <f t="shared" si="30"/>
        <v>498</v>
      </c>
      <c r="Y39">
        <f t="shared" si="31"/>
        <v>19</v>
      </c>
      <c r="Z39">
        <f t="shared" si="32"/>
        <v>60</v>
      </c>
      <c r="AA39">
        <f t="shared" si="33"/>
        <v>65</v>
      </c>
      <c r="AB39">
        <f t="shared" si="34"/>
        <v>86</v>
      </c>
      <c r="AC39" s="212">
        <f t="shared" si="35"/>
        <v>5.5891884304954675E-3</v>
      </c>
      <c r="AD39" s="212">
        <f t="shared" si="36"/>
        <v>5.3942458064175976E-2</v>
      </c>
      <c r="AE39" s="212">
        <f t="shared" si="37"/>
        <v>6.3184263994902387E-2</v>
      </c>
      <c r="AF39" s="212">
        <f t="shared" si="38"/>
        <v>0.1098881622852846</v>
      </c>
      <c r="AG39" s="166">
        <f t="shared" si="39"/>
        <v>2.0829999999999999E-4</v>
      </c>
      <c r="AH39" s="166">
        <f t="shared" si="40"/>
        <v>1.724</v>
      </c>
      <c r="AI39" s="166">
        <f t="shared" si="41"/>
        <v>4</v>
      </c>
      <c r="AJ39" s="166">
        <f t="shared" si="42"/>
        <v>1.392796E-3</v>
      </c>
      <c r="AK39" s="114">
        <v>219.59769851718443</v>
      </c>
      <c r="AL39" s="7">
        <v>235.73326859625641</v>
      </c>
      <c r="AM39" s="7">
        <v>312</v>
      </c>
      <c r="AN39">
        <f t="shared" si="43"/>
        <v>0.95</v>
      </c>
      <c r="AO39">
        <f t="shared" si="43"/>
        <v>0.95</v>
      </c>
      <c r="AP39">
        <f t="shared" si="43"/>
        <v>0.95</v>
      </c>
      <c r="AQ39">
        <f t="shared" si="44"/>
        <v>220</v>
      </c>
      <c r="AR39">
        <f t="shared" si="45"/>
        <v>236</v>
      </c>
      <c r="AS39">
        <f t="shared" si="46"/>
        <v>312</v>
      </c>
      <c r="AT39">
        <f t="shared" si="47"/>
        <v>95</v>
      </c>
      <c r="AU39">
        <f t="shared" si="48"/>
        <v>101</v>
      </c>
      <c r="AV39">
        <f t="shared" si="49"/>
        <v>134</v>
      </c>
      <c r="AW39" s="212">
        <f t="shared" si="50"/>
        <v>0.13379598795887698</v>
      </c>
      <c r="AX39" s="212">
        <f t="shared" si="51"/>
        <v>0.15102922346138206</v>
      </c>
      <c r="AY39" s="212">
        <f t="shared" si="52"/>
        <v>0.26428657617474322</v>
      </c>
      <c r="AZ39" s="118">
        <f t="shared" si="53"/>
        <v>1.3</v>
      </c>
      <c r="BA39" s="271">
        <v>5.0999999999999996</v>
      </c>
      <c r="BB39" s="121">
        <v>5.6</v>
      </c>
      <c r="BC39" s="121">
        <v>7.2</v>
      </c>
      <c r="BE39" s="7">
        <v>1329</v>
      </c>
      <c r="BG39" s="122">
        <f t="shared" si="54"/>
        <v>0.68</v>
      </c>
      <c r="BJ39">
        <v>0</v>
      </c>
      <c r="BK39">
        <v>12.3</v>
      </c>
      <c r="BL39">
        <v>14.4</v>
      </c>
      <c r="BM39">
        <v>21.85</v>
      </c>
      <c r="BO39">
        <f t="shared" si="55"/>
        <v>1</v>
      </c>
      <c r="BP39">
        <f t="shared" si="55"/>
        <v>1</v>
      </c>
      <c r="BQ39">
        <f t="shared" si="55"/>
        <v>1</v>
      </c>
      <c r="BR39">
        <f t="shared" si="56"/>
        <v>220</v>
      </c>
      <c r="BS39">
        <f t="shared" si="57"/>
        <v>236</v>
      </c>
      <c r="BT39">
        <f t="shared" si="58"/>
        <v>312</v>
      </c>
      <c r="BV39">
        <f t="shared" si="59"/>
        <v>0</v>
      </c>
      <c r="BW39">
        <f t="shared" si="60"/>
        <v>0</v>
      </c>
      <c r="BX39">
        <f t="shared" si="61"/>
        <v>0</v>
      </c>
      <c r="BY39">
        <f t="shared" si="62"/>
        <v>1</v>
      </c>
      <c r="BZ39">
        <f>IF(OR(EcoReviva!$L$6=10,EcoReviva!$L$6=15,EcoReviva!$L$6=20),1,IF(EcoReviva!$K$6&lt;51,1,(1-(EcoReviva!$K$6-50)*0.005)))</f>
        <v>1</v>
      </c>
      <c r="CN39" s="130" t="str">
        <f t="shared" si="19"/>
        <v>14010</v>
      </c>
      <c r="CO39" s="1">
        <v>140</v>
      </c>
      <c r="CP39">
        <v>10</v>
      </c>
      <c r="CQ39">
        <v>11.5</v>
      </c>
      <c r="CR39">
        <v>13.3</v>
      </c>
      <c r="CS39">
        <v>21.85</v>
      </c>
      <c r="CT39">
        <v>10.1</v>
      </c>
      <c r="CU39">
        <v>11.2</v>
      </c>
      <c r="CV39" s="8">
        <v>17.5</v>
      </c>
      <c r="DE39" s="74"/>
      <c r="DF39" s="98">
        <f>DF38</f>
        <v>105</v>
      </c>
      <c r="DG39" s="105" t="e">
        <f>BK10</f>
        <v>#N/A</v>
      </c>
      <c r="DH39" s="99" t="e">
        <f>ROUND(IF($BZ$2=1,V10,IF($BZ$2=2,V10*3.412141633,)),0)</f>
        <v>#N/A</v>
      </c>
      <c r="DI39" s="157" t="e">
        <f>IF($BZ$2=1,ROUND(Z10,0),IF($BZ$2=2,ROUND(Z10/272.7654,1),))</f>
        <v>#N/A</v>
      </c>
      <c r="DJ39" s="233" t="e">
        <f>IF($BZ$2=1,AD10,IF($BZ$2=2,AD10*0.3346,))</f>
        <v>#N/A</v>
      </c>
      <c r="DK39" s="261" t="e">
        <f>IF(BY10=1,ROUND(IF($BZ$2=1,AQ10,IF($BZ$2=2,AQ10*3.412141633,)),0),"")</f>
        <v>#N/A</v>
      </c>
      <c r="DL39" s="109" t="e">
        <f>IF(BY10=1,IF($BZ$2=1,ROUND(AT10,0),IF($BZ$2=2,ROUND(AT10/272.7654,1),)),"")</f>
        <v>#N/A</v>
      </c>
      <c r="DM39" s="152" t="e">
        <f>IF(BY10=1,IF($BZ$2=1,AW10,IF($BZ$2=2,AW10*0.3346,)),"")</f>
        <v>#N/A</v>
      </c>
      <c r="DN39" s="100" t="e">
        <f>J10</f>
        <v>#N/A</v>
      </c>
      <c r="DO39" s="101" t="e">
        <f t="shared" ref="DO39:DO57" si="74">IF(DN39="","",DN39+8)</f>
        <v>#N/A</v>
      </c>
      <c r="DP39" s="102" t="e">
        <f>BA10</f>
        <v>#N/A</v>
      </c>
      <c r="DQ39" s="104" t="e">
        <f t="shared" ref="DQ39" si="75">DQ38</f>
        <v>#N/A</v>
      </c>
    </row>
    <row r="40" spans="1:121" x14ac:dyDescent="0.25">
      <c r="A40" t="str">
        <f t="shared" si="24"/>
        <v>1506520</v>
      </c>
      <c r="D40">
        <v>1</v>
      </c>
      <c r="E40">
        <v>50</v>
      </c>
      <c r="F40">
        <v>65</v>
      </c>
      <c r="G40">
        <v>20</v>
      </c>
      <c r="H40">
        <v>20.9</v>
      </c>
      <c r="I40">
        <v>0</v>
      </c>
      <c r="J40">
        <v>26</v>
      </c>
      <c r="K40">
        <v>30</v>
      </c>
      <c r="L40" s="120">
        <v>41.1</v>
      </c>
      <c r="M40" s="114">
        <f t="shared" si="25"/>
        <v>1358.4</v>
      </c>
      <c r="N40" s="7">
        <v>1509.840819712653</v>
      </c>
      <c r="O40" s="7">
        <v>1619.1421060355642</v>
      </c>
      <c r="P40" s="7">
        <v>1935.84</v>
      </c>
      <c r="Q40" s="120">
        <v>1.5</v>
      </c>
      <c r="R40">
        <f t="shared" si="26"/>
        <v>1.08</v>
      </c>
      <c r="S40">
        <f t="shared" si="26"/>
        <v>1.08</v>
      </c>
      <c r="T40">
        <f t="shared" si="26"/>
        <v>1.08</v>
      </c>
      <c r="U40">
        <f t="shared" si="27"/>
        <v>167</v>
      </c>
      <c r="V40">
        <f t="shared" si="28"/>
        <v>334</v>
      </c>
      <c r="W40">
        <f t="shared" si="29"/>
        <v>358</v>
      </c>
      <c r="X40">
        <f t="shared" si="30"/>
        <v>428</v>
      </c>
      <c r="Y40">
        <f t="shared" si="31"/>
        <v>29</v>
      </c>
      <c r="Z40">
        <f t="shared" si="32"/>
        <v>57</v>
      </c>
      <c r="AA40">
        <f t="shared" si="33"/>
        <v>62</v>
      </c>
      <c r="AB40">
        <f t="shared" si="34"/>
        <v>74</v>
      </c>
      <c r="AC40" s="212">
        <f t="shared" si="35"/>
        <v>3.5211679827427426E-3</v>
      </c>
      <c r="AD40" s="212">
        <f t="shared" si="36"/>
        <v>1.3327036502126233E-2</v>
      </c>
      <c r="AE40" s="212">
        <f t="shared" si="37"/>
        <v>1.5731136675630187E-2</v>
      </c>
      <c r="AF40" s="212">
        <f t="shared" si="38"/>
        <v>2.2304323387193379E-2</v>
      </c>
      <c r="AG40" s="166">
        <f t="shared" si="39"/>
        <v>1.2760000000000001E-4</v>
      </c>
      <c r="AH40" s="166">
        <f t="shared" si="40"/>
        <v>1.7219</v>
      </c>
      <c r="AI40" s="166">
        <f t="shared" si="41"/>
        <v>2</v>
      </c>
      <c r="AJ40" s="166">
        <f t="shared" si="42"/>
        <v>3.76611E-4</v>
      </c>
      <c r="AK40" s="114">
        <v>170.52628152222005</v>
      </c>
      <c r="AL40" s="7">
        <v>182.87112058001478</v>
      </c>
      <c r="AM40" s="7">
        <v>218.64000000000001</v>
      </c>
      <c r="AN40">
        <f t="shared" si="43"/>
        <v>0.95</v>
      </c>
      <c r="AO40">
        <f t="shared" si="43"/>
        <v>0.95</v>
      </c>
      <c r="AP40">
        <f t="shared" si="43"/>
        <v>0.95</v>
      </c>
      <c r="AQ40">
        <f t="shared" si="44"/>
        <v>171</v>
      </c>
      <c r="AR40">
        <f t="shared" si="45"/>
        <v>183</v>
      </c>
      <c r="AS40">
        <f t="shared" si="46"/>
        <v>219</v>
      </c>
      <c r="AT40">
        <f t="shared" si="47"/>
        <v>74</v>
      </c>
      <c r="AU40">
        <f t="shared" si="48"/>
        <v>79</v>
      </c>
      <c r="AV40">
        <f t="shared" si="49"/>
        <v>94</v>
      </c>
      <c r="AW40" s="212">
        <f t="shared" si="50"/>
        <v>2.2304323387193379E-2</v>
      </c>
      <c r="AX40" s="212">
        <f t="shared" si="51"/>
        <v>2.5377255551985212E-2</v>
      </c>
      <c r="AY40" s="212">
        <f t="shared" si="52"/>
        <v>3.5772521649797925E-2</v>
      </c>
      <c r="AZ40" s="118">
        <f t="shared" si="53"/>
        <v>0.9</v>
      </c>
      <c r="BA40" s="271">
        <v>5.0999999999999996</v>
      </c>
      <c r="BB40" s="121">
        <v>5.6</v>
      </c>
      <c r="BC40" s="121">
        <v>7.2</v>
      </c>
      <c r="BE40" s="7">
        <v>1698</v>
      </c>
      <c r="BG40" s="122">
        <f t="shared" si="54"/>
        <v>0.8</v>
      </c>
      <c r="BJ40">
        <v>0</v>
      </c>
      <c r="BK40">
        <v>12.3</v>
      </c>
      <c r="BL40">
        <v>14.4</v>
      </c>
      <c r="BM40">
        <v>21.85</v>
      </c>
      <c r="BO40">
        <f t="shared" si="55"/>
        <v>1</v>
      </c>
      <c r="BP40">
        <f t="shared" si="55"/>
        <v>1</v>
      </c>
      <c r="BQ40">
        <f t="shared" si="55"/>
        <v>1</v>
      </c>
      <c r="BR40">
        <f t="shared" si="56"/>
        <v>171</v>
      </c>
      <c r="BS40">
        <f t="shared" si="57"/>
        <v>183</v>
      </c>
      <c r="BT40">
        <f t="shared" si="58"/>
        <v>219</v>
      </c>
      <c r="BV40">
        <f t="shared" si="59"/>
        <v>0</v>
      </c>
      <c r="BW40">
        <f t="shared" si="60"/>
        <v>0</v>
      </c>
      <c r="BX40">
        <f t="shared" si="61"/>
        <v>0</v>
      </c>
      <c r="BY40">
        <f t="shared" si="62"/>
        <v>1</v>
      </c>
      <c r="BZ40">
        <f>IF(OR(EcoReviva!$L$6=10,EcoReviva!$L$6=15,EcoReviva!$L$6=20),1,IF(EcoReviva!$K$6&lt;51,1,(1-(EcoReviva!$K$6-50)*0.005)))</f>
        <v>1</v>
      </c>
      <c r="CN40" s="130" t="str">
        <f t="shared" si="19"/>
        <v>14015</v>
      </c>
      <c r="CO40" s="1">
        <v>140</v>
      </c>
      <c r="CP40">
        <v>15</v>
      </c>
      <c r="CQ40">
        <v>10.4</v>
      </c>
      <c r="CR40">
        <v>12.2</v>
      </c>
      <c r="CS40">
        <v>21.85</v>
      </c>
      <c r="CT40">
        <v>9.6</v>
      </c>
      <c r="CU40">
        <v>10.5</v>
      </c>
      <c r="CV40" s="8">
        <v>16.100000000000001</v>
      </c>
      <c r="DE40" s="74"/>
      <c r="DF40" s="98">
        <f>DF38</f>
        <v>105</v>
      </c>
      <c r="DG40" s="105" t="e">
        <f>BL10</f>
        <v>#N/A</v>
      </c>
      <c r="DH40" s="99" t="e">
        <f>ROUND(IF($BZ$2=1,W10,IF($BZ$2=2,W10*3.412141633,)),0)</f>
        <v>#N/A</v>
      </c>
      <c r="DI40" s="157" t="e">
        <f>IF($BZ$2=1,ROUND(AA10,0),IF($BZ$2=2,ROUND(AA10/272.7654,1),))</f>
        <v>#N/A</v>
      </c>
      <c r="DJ40" s="233" t="e">
        <f>IF($BZ$2=1,AE10,IF($BZ$2=2,AE10*0.3346,))</f>
        <v>#N/A</v>
      </c>
      <c r="DK40" s="261" t="e">
        <f>IF(BY10=1,ROUND(IF($BZ$2=1,AR10,IF($BZ$2=2,AR10*3.412141633,)),0),"")</f>
        <v>#N/A</v>
      </c>
      <c r="DL40" s="109" t="e">
        <f>IF(BY10=1,IF($BZ$2=1,ROUND(AU10,0),IF($BZ$2=2,ROUND(AU10/272.7654,1),)),"")</f>
        <v>#N/A</v>
      </c>
      <c r="DM40" s="152" t="e">
        <f>IF(BY10=1,IF($BZ$2=1,AX10,IF($BZ$2=2,AX10*0.3346,)),"")</f>
        <v>#N/A</v>
      </c>
      <c r="DN40" s="100" t="e">
        <f>K10</f>
        <v>#N/A</v>
      </c>
      <c r="DO40" s="101" t="e">
        <f t="shared" si="74"/>
        <v>#N/A</v>
      </c>
      <c r="DP40" s="102" t="e">
        <f>BB10</f>
        <v>#N/A</v>
      </c>
      <c r="DQ40" s="104" t="e">
        <f t="shared" ref="DQ40" si="76">DQ38</f>
        <v>#N/A</v>
      </c>
    </row>
    <row r="41" spans="1:121" x14ac:dyDescent="0.25">
      <c r="A41" t="str">
        <f t="shared" si="24"/>
        <v>1506521</v>
      </c>
      <c r="D41">
        <v>1</v>
      </c>
      <c r="E41">
        <v>50</v>
      </c>
      <c r="F41">
        <v>65</v>
      </c>
      <c r="G41">
        <v>21</v>
      </c>
      <c r="H41">
        <v>20.9</v>
      </c>
      <c r="I41">
        <v>0</v>
      </c>
      <c r="J41">
        <v>26</v>
      </c>
      <c r="K41">
        <v>30</v>
      </c>
      <c r="L41" s="120">
        <v>41.1</v>
      </c>
      <c r="M41" s="114">
        <f t="shared" si="25"/>
        <v>1445.6000000000001</v>
      </c>
      <c r="N41" s="7">
        <v>1977.8291945358951</v>
      </c>
      <c r="O41" s="7">
        <v>2123.1558613833213</v>
      </c>
      <c r="P41" s="7">
        <v>2810.06</v>
      </c>
      <c r="Q41" s="120">
        <v>1.5</v>
      </c>
      <c r="R41">
        <f t="shared" si="26"/>
        <v>1.05</v>
      </c>
      <c r="S41">
        <f t="shared" si="26"/>
        <v>1.05</v>
      </c>
      <c r="T41">
        <f t="shared" si="26"/>
        <v>1.05</v>
      </c>
      <c r="U41">
        <f t="shared" si="27"/>
        <v>178</v>
      </c>
      <c r="V41">
        <f t="shared" si="28"/>
        <v>456</v>
      </c>
      <c r="W41">
        <f t="shared" si="29"/>
        <v>490</v>
      </c>
      <c r="X41">
        <f t="shared" si="30"/>
        <v>648</v>
      </c>
      <c r="Y41">
        <f t="shared" si="31"/>
        <v>31</v>
      </c>
      <c r="Z41">
        <f t="shared" si="32"/>
        <v>78</v>
      </c>
      <c r="AA41">
        <f t="shared" si="33"/>
        <v>84</v>
      </c>
      <c r="AB41">
        <f t="shared" si="34"/>
        <v>111</v>
      </c>
      <c r="AC41" s="212">
        <f t="shared" si="35"/>
        <v>5.7786143976907758E-3</v>
      </c>
      <c r="AD41" s="212">
        <f t="shared" si="36"/>
        <v>3.5242734933429859E-2</v>
      </c>
      <c r="AE41" s="212">
        <f t="shared" si="37"/>
        <v>4.076477528113389E-2</v>
      </c>
      <c r="AF41" s="212">
        <f t="shared" si="38"/>
        <v>7.0504060091956283E-2</v>
      </c>
      <c r="AG41" s="166">
        <f t="shared" si="39"/>
        <v>1.2760000000000001E-4</v>
      </c>
      <c r="AH41" s="166">
        <f t="shared" si="40"/>
        <v>1.7219</v>
      </c>
      <c r="AI41" s="166">
        <f t="shared" si="41"/>
        <v>4</v>
      </c>
      <c r="AJ41" s="166">
        <f t="shared" si="42"/>
        <v>5.1420100000000005E-4</v>
      </c>
      <c r="AK41" s="114">
        <v>240.30463534531125</v>
      </c>
      <c r="AL41" s="7">
        <v>257.96170693632649</v>
      </c>
      <c r="AM41" s="7">
        <v>341.42</v>
      </c>
      <c r="AN41">
        <f t="shared" si="43"/>
        <v>0.85</v>
      </c>
      <c r="AO41">
        <f t="shared" si="43"/>
        <v>0.85</v>
      </c>
      <c r="AP41">
        <f t="shared" si="43"/>
        <v>0.85</v>
      </c>
      <c r="AQ41">
        <f t="shared" si="44"/>
        <v>240</v>
      </c>
      <c r="AR41">
        <f t="shared" si="45"/>
        <v>258</v>
      </c>
      <c r="AS41">
        <f t="shared" si="46"/>
        <v>341</v>
      </c>
      <c r="AT41">
        <f t="shared" si="47"/>
        <v>103</v>
      </c>
      <c r="AU41">
        <f t="shared" si="48"/>
        <v>111</v>
      </c>
      <c r="AV41">
        <f t="shared" si="49"/>
        <v>147</v>
      </c>
      <c r="AW41" s="212">
        <f t="shared" si="50"/>
        <v>6.0859870120218575E-2</v>
      </c>
      <c r="AX41" s="212">
        <f t="shared" si="51"/>
        <v>7.0504060091956283E-2</v>
      </c>
      <c r="AY41" s="212">
        <f t="shared" si="52"/>
        <v>0.12254325352072776</v>
      </c>
      <c r="AZ41" s="118">
        <f t="shared" si="53"/>
        <v>1.7</v>
      </c>
      <c r="BA41" s="271">
        <v>5.0999999999999996</v>
      </c>
      <c r="BB41" s="121">
        <v>5.6</v>
      </c>
      <c r="BC41" s="121">
        <v>7.2</v>
      </c>
      <c r="BE41" s="7">
        <v>1807</v>
      </c>
      <c r="BG41" s="122">
        <f t="shared" si="54"/>
        <v>0.8</v>
      </c>
      <c r="BJ41">
        <v>0</v>
      </c>
      <c r="BK41">
        <v>12.3</v>
      </c>
      <c r="BL41">
        <v>14.4</v>
      </c>
      <c r="BM41">
        <v>21.85</v>
      </c>
      <c r="BO41">
        <f t="shared" si="55"/>
        <v>1</v>
      </c>
      <c r="BP41">
        <f t="shared" si="55"/>
        <v>1</v>
      </c>
      <c r="BQ41">
        <f t="shared" si="55"/>
        <v>1</v>
      </c>
      <c r="BR41">
        <f t="shared" si="56"/>
        <v>240</v>
      </c>
      <c r="BS41">
        <f t="shared" si="57"/>
        <v>258</v>
      </c>
      <c r="BT41">
        <f t="shared" si="58"/>
        <v>341</v>
      </c>
      <c r="BV41">
        <f t="shared" si="59"/>
        <v>0</v>
      </c>
      <c r="BW41">
        <f t="shared" si="60"/>
        <v>0</v>
      </c>
      <c r="BX41">
        <f t="shared" si="61"/>
        <v>0</v>
      </c>
      <c r="BY41">
        <f t="shared" si="62"/>
        <v>1</v>
      </c>
      <c r="BZ41">
        <f>IF(OR(EcoReviva!$L$6=10,EcoReviva!$L$6=15,EcoReviva!$L$6=20),1,IF(EcoReviva!$K$6&lt;51,1,(1-(EcoReviva!$K$6-50)*0.005)))</f>
        <v>1</v>
      </c>
      <c r="CN41" s="130" t="str">
        <f t="shared" si="19"/>
        <v>16010</v>
      </c>
      <c r="CO41" s="1">
        <v>160</v>
      </c>
      <c r="CP41">
        <v>10</v>
      </c>
      <c r="CQ41">
        <v>11.2</v>
      </c>
      <c r="CR41">
        <v>13</v>
      </c>
      <c r="CS41">
        <v>21.85</v>
      </c>
      <c r="CT41">
        <v>11</v>
      </c>
      <c r="CU41">
        <v>12.4</v>
      </c>
      <c r="CV41" s="8">
        <v>19.2</v>
      </c>
      <c r="DE41" s="74"/>
      <c r="DF41" s="245">
        <f>DF38</f>
        <v>105</v>
      </c>
      <c r="DG41" s="106" t="e">
        <f>BM10</f>
        <v>#N/A</v>
      </c>
      <c r="DH41" s="238" t="e">
        <f>ROUND(IF($BZ$2=1,X10,IF($BZ$2=2,X10*3.412141633,)),0)</f>
        <v>#N/A</v>
      </c>
      <c r="DI41" s="239" t="e">
        <f>IF($BZ$2=1,ROUND(AB10,0),IF($BZ$2=2,ROUND(AB10/272.7654,1),))</f>
        <v>#N/A</v>
      </c>
      <c r="DJ41" s="234" t="e">
        <f>IF($BZ$2=1,AF10,IF($BZ$2=2,AF10*0.3346,))</f>
        <v>#N/A</v>
      </c>
      <c r="DK41" s="262" t="e">
        <f>IF(BY10=1,ROUND(IF($BZ$2=1,AS10,IF($BZ$2=2,AS10*3.412141633,)),0),"")</f>
        <v>#N/A</v>
      </c>
      <c r="DL41" s="263" t="e">
        <f>IF(BY10=1,IF($BZ$2=1,ROUND(AV10,0),IF($BZ$2=2,ROUND(AV10/272.7654,1),)),"")</f>
        <v>#N/A</v>
      </c>
      <c r="DM41" s="234" t="e">
        <f>IF(BY10=1,IF($BZ$2=1,AY10,IF($BZ$2=2,AY10*0.3346,)),"")</f>
        <v>#N/A</v>
      </c>
      <c r="DN41" s="243" t="e">
        <f>L10</f>
        <v>#N/A</v>
      </c>
      <c r="DO41" s="101" t="e">
        <f t="shared" si="74"/>
        <v>#N/A</v>
      </c>
      <c r="DP41" s="258" t="e">
        <f>BC10</f>
        <v>#N/A</v>
      </c>
      <c r="DQ41" s="235" t="e">
        <f t="shared" ref="DQ41" si="77">DQ38</f>
        <v>#N/A</v>
      </c>
    </row>
    <row r="42" spans="1:121" x14ac:dyDescent="0.25">
      <c r="A42" t="str">
        <f t="shared" si="24"/>
        <v>1507510</v>
      </c>
      <c r="D42">
        <v>1</v>
      </c>
      <c r="E42">
        <v>50</v>
      </c>
      <c r="F42">
        <v>75</v>
      </c>
      <c r="G42">
        <v>10</v>
      </c>
      <c r="H42">
        <v>10.9</v>
      </c>
      <c r="I42">
        <v>0</v>
      </c>
      <c r="J42">
        <v>26</v>
      </c>
      <c r="K42">
        <v>30</v>
      </c>
      <c r="L42" s="120">
        <v>41.8</v>
      </c>
      <c r="M42" s="114">
        <f t="shared" si="25"/>
        <v>774.9</v>
      </c>
      <c r="N42" s="7">
        <v>1214.2269940407766</v>
      </c>
      <c r="O42" s="7">
        <v>1304.1433704057049</v>
      </c>
      <c r="P42" s="7">
        <v>1574.18</v>
      </c>
      <c r="Q42" s="120">
        <v>1.5</v>
      </c>
      <c r="R42">
        <f t="shared" si="26"/>
        <v>1.08</v>
      </c>
      <c r="S42">
        <f t="shared" si="26"/>
        <v>1.08</v>
      </c>
      <c r="T42">
        <f t="shared" si="26"/>
        <v>1.08</v>
      </c>
      <c r="U42">
        <f t="shared" si="27"/>
        <v>95</v>
      </c>
      <c r="V42">
        <f t="shared" si="28"/>
        <v>269</v>
      </c>
      <c r="W42">
        <f t="shared" si="29"/>
        <v>289</v>
      </c>
      <c r="X42">
        <f t="shared" si="30"/>
        <v>348</v>
      </c>
      <c r="Y42">
        <f t="shared" si="31"/>
        <v>16</v>
      </c>
      <c r="Z42">
        <f t="shared" si="32"/>
        <v>46</v>
      </c>
      <c r="AA42">
        <f t="shared" si="33"/>
        <v>50</v>
      </c>
      <c r="AB42">
        <f t="shared" si="34"/>
        <v>60</v>
      </c>
      <c r="AC42" s="212">
        <f t="shared" si="35"/>
        <v>1.4997977957892836E-3</v>
      </c>
      <c r="AD42" s="212">
        <f t="shared" si="36"/>
        <v>1.1228618238462114E-2</v>
      </c>
      <c r="AE42" s="212">
        <f t="shared" si="37"/>
        <v>1.3172951335644632E-2</v>
      </c>
      <c r="AF42" s="212">
        <f t="shared" si="38"/>
        <v>1.8685205992741719E-2</v>
      </c>
      <c r="AG42" s="166">
        <f t="shared" si="39"/>
        <v>3.969E-4</v>
      </c>
      <c r="AH42" s="166">
        <f t="shared" si="40"/>
        <v>1.7345999999999999</v>
      </c>
      <c r="AI42" s="166">
        <f t="shared" si="41"/>
        <v>2</v>
      </c>
      <c r="AJ42" s="166">
        <f t="shared" si="42"/>
        <v>3.6734700000000002E-4</v>
      </c>
      <c r="AK42" s="114">
        <v>168.33710197020613</v>
      </c>
      <c r="AL42" s="7">
        <v>180.80286190736828</v>
      </c>
      <c r="AM42" s="7">
        <v>218.24</v>
      </c>
      <c r="AN42">
        <f t="shared" si="43"/>
        <v>0.98</v>
      </c>
      <c r="AO42">
        <f t="shared" si="43"/>
        <v>0.98</v>
      </c>
      <c r="AP42">
        <f t="shared" si="43"/>
        <v>0.98</v>
      </c>
      <c r="AQ42">
        <f t="shared" si="44"/>
        <v>168</v>
      </c>
      <c r="AR42">
        <f t="shared" si="45"/>
        <v>181</v>
      </c>
      <c r="AS42">
        <f t="shared" si="46"/>
        <v>218</v>
      </c>
      <c r="AT42">
        <f t="shared" si="47"/>
        <v>72</v>
      </c>
      <c r="AU42">
        <f t="shared" si="48"/>
        <v>78</v>
      </c>
      <c r="AV42">
        <f t="shared" si="49"/>
        <v>94</v>
      </c>
      <c r="AW42" s="212">
        <f t="shared" si="50"/>
        <v>2.6517268425687683E-2</v>
      </c>
      <c r="AX42" s="212">
        <f t="shared" si="51"/>
        <v>3.0927193385738988E-2</v>
      </c>
      <c r="AY42" s="212">
        <f t="shared" si="52"/>
        <v>4.4283364884656395E-2</v>
      </c>
      <c r="AZ42" s="118">
        <f t="shared" si="53"/>
        <v>0.5</v>
      </c>
      <c r="BA42" s="1">
        <v>6.3</v>
      </c>
      <c r="BB42">
        <v>6.8</v>
      </c>
      <c r="BC42">
        <v>9.1</v>
      </c>
      <c r="BE42" s="7">
        <v>861</v>
      </c>
      <c r="BG42" s="122">
        <f t="shared" si="54"/>
        <v>0.9</v>
      </c>
      <c r="BJ42">
        <v>0</v>
      </c>
      <c r="BK42">
        <v>12.8</v>
      </c>
      <c r="BL42">
        <v>14.7</v>
      </c>
      <c r="BM42">
        <v>21.85</v>
      </c>
      <c r="BO42">
        <f t="shared" si="55"/>
        <v>1</v>
      </c>
      <c r="BP42">
        <f t="shared" si="55"/>
        <v>1</v>
      </c>
      <c r="BQ42">
        <f t="shared" si="55"/>
        <v>1</v>
      </c>
      <c r="BR42">
        <f t="shared" si="56"/>
        <v>168</v>
      </c>
      <c r="BS42">
        <f t="shared" si="57"/>
        <v>181</v>
      </c>
      <c r="BT42">
        <f t="shared" si="58"/>
        <v>218</v>
      </c>
      <c r="BV42">
        <f t="shared" si="59"/>
        <v>0</v>
      </c>
      <c r="BW42">
        <f t="shared" si="60"/>
        <v>0</v>
      </c>
      <c r="BX42">
        <f t="shared" si="61"/>
        <v>0</v>
      </c>
      <c r="BY42">
        <f t="shared" si="62"/>
        <v>1</v>
      </c>
      <c r="BZ42">
        <f>IF(OR(EcoReviva!$L$6=10,EcoReviva!$L$6=15,EcoReviva!$L$6=20),1,IF(EcoReviva!$K$6&lt;51,1,(1-(EcoReviva!$K$6-50)*0.005)))</f>
        <v>1</v>
      </c>
      <c r="CN42" s="130" t="str">
        <f t="shared" si="19"/>
        <v>16015</v>
      </c>
      <c r="CO42" s="1">
        <v>160</v>
      </c>
      <c r="CP42">
        <v>15</v>
      </c>
      <c r="CQ42">
        <v>10</v>
      </c>
      <c r="CR42">
        <v>11.8</v>
      </c>
      <c r="CS42">
        <v>21.85</v>
      </c>
      <c r="CT42">
        <v>11.5</v>
      </c>
      <c r="CU42">
        <v>12.8</v>
      </c>
      <c r="CV42" s="8">
        <v>19.600000000000001</v>
      </c>
      <c r="DE42" s="74"/>
      <c r="DF42" s="253">
        <v>115</v>
      </c>
      <c r="DG42" s="102" t="e">
        <f>BJ11</f>
        <v>#N/A</v>
      </c>
      <c r="DH42" s="236" t="e">
        <f>ROUND(IF($BZ$2=1,U11,IF($BZ$2=2,U11*3.412141633,)),0)</f>
        <v>#N/A</v>
      </c>
      <c r="DI42" s="237" t="e">
        <f>IF($BZ$2=1,ROUND(Y11,0),IF($BZ$2=2,ROUND(Y11/272.7654,1),))</f>
        <v>#N/A</v>
      </c>
      <c r="DJ42" s="232" t="e">
        <f>IF($BZ$2=1,AC11,IF($BZ$2=2,AC11*0.3346,))</f>
        <v>#N/A</v>
      </c>
      <c r="DK42" s="255"/>
      <c r="DL42" s="240"/>
      <c r="DM42" s="256"/>
      <c r="DN42" s="241">
        <v>0</v>
      </c>
      <c r="DO42" s="242">
        <v>0</v>
      </c>
      <c r="DP42" s="254">
        <v>0</v>
      </c>
      <c r="DQ42" s="244" t="e">
        <f>IF($BZ$2=1,AZ11,IF($BZ$2=2,AZ11/4.54609,))</f>
        <v>#N/A</v>
      </c>
    </row>
    <row r="43" spans="1:121" x14ac:dyDescent="0.25">
      <c r="A43" t="str">
        <f t="shared" si="24"/>
        <v>1507511</v>
      </c>
      <c r="D43">
        <v>1</v>
      </c>
      <c r="E43">
        <v>50</v>
      </c>
      <c r="F43">
        <v>75</v>
      </c>
      <c r="G43">
        <v>11</v>
      </c>
      <c r="H43">
        <v>10.9</v>
      </c>
      <c r="I43">
        <v>0</v>
      </c>
      <c r="J43">
        <v>26</v>
      </c>
      <c r="K43">
        <v>30</v>
      </c>
      <c r="L43" s="120">
        <v>41.8</v>
      </c>
      <c r="M43" s="114">
        <f t="shared" si="25"/>
        <v>754.12</v>
      </c>
      <c r="N43" s="7">
        <v>1647.5037394527276</v>
      </c>
      <c r="O43" s="7">
        <v>1769.505282019556</v>
      </c>
      <c r="P43" s="7">
        <v>2135.9</v>
      </c>
      <c r="Q43" s="120">
        <v>1.5</v>
      </c>
      <c r="R43">
        <f t="shared" si="26"/>
        <v>1.1000000000000001</v>
      </c>
      <c r="S43">
        <f t="shared" si="26"/>
        <v>1.1000000000000001</v>
      </c>
      <c r="T43">
        <f t="shared" si="26"/>
        <v>1.1000000000000001</v>
      </c>
      <c r="U43">
        <f t="shared" si="27"/>
        <v>93</v>
      </c>
      <c r="V43">
        <f t="shared" si="28"/>
        <v>355</v>
      </c>
      <c r="W43">
        <f t="shared" si="29"/>
        <v>381</v>
      </c>
      <c r="X43">
        <f t="shared" si="30"/>
        <v>460</v>
      </c>
      <c r="Y43">
        <f t="shared" si="31"/>
        <v>16</v>
      </c>
      <c r="Z43">
        <f t="shared" si="32"/>
        <v>61</v>
      </c>
      <c r="AA43">
        <f t="shared" si="33"/>
        <v>66</v>
      </c>
      <c r="AB43">
        <f t="shared" si="34"/>
        <v>79</v>
      </c>
      <c r="AC43" s="212">
        <f t="shared" si="35"/>
        <v>2.5971690187785671E-3</v>
      </c>
      <c r="AD43" s="212">
        <f t="shared" si="36"/>
        <v>3.272533379240776E-2</v>
      </c>
      <c r="AE43" s="212">
        <f t="shared" si="37"/>
        <v>3.8024587779532888E-2</v>
      </c>
      <c r="AF43" s="212">
        <f t="shared" si="38"/>
        <v>5.3577350170964114E-2</v>
      </c>
      <c r="AG43" s="166">
        <f t="shared" si="39"/>
        <v>3.969E-4</v>
      </c>
      <c r="AH43" s="166">
        <f t="shared" si="40"/>
        <v>1.7345999999999999</v>
      </c>
      <c r="AI43" s="166">
        <f t="shared" si="41"/>
        <v>4</v>
      </c>
      <c r="AJ43" s="166">
        <f t="shared" si="42"/>
        <v>5.7428799999999995E-4</v>
      </c>
      <c r="AK43" s="114">
        <v>276</v>
      </c>
      <c r="AL43" s="7">
        <v>296</v>
      </c>
      <c r="AM43" s="7">
        <v>358</v>
      </c>
      <c r="AN43">
        <f t="shared" si="43"/>
        <v>0.95</v>
      </c>
      <c r="AO43">
        <f t="shared" si="43"/>
        <v>0.95</v>
      </c>
      <c r="AP43">
        <f t="shared" si="43"/>
        <v>0.95</v>
      </c>
      <c r="AQ43">
        <f t="shared" si="44"/>
        <v>276</v>
      </c>
      <c r="AR43">
        <f t="shared" si="45"/>
        <v>296</v>
      </c>
      <c r="AS43">
        <f t="shared" si="46"/>
        <v>358</v>
      </c>
      <c r="AT43">
        <f t="shared" si="47"/>
        <v>119</v>
      </c>
      <c r="AU43">
        <f t="shared" si="48"/>
        <v>127</v>
      </c>
      <c r="AV43">
        <f t="shared" si="49"/>
        <v>154</v>
      </c>
      <c r="AW43" s="212">
        <f t="shared" si="50"/>
        <v>0.11725479004455569</v>
      </c>
      <c r="AX43" s="212">
        <f t="shared" si="51"/>
        <v>0.13281776310602098</v>
      </c>
      <c r="AY43" s="212">
        <f t="shared" si="52"/>
        <v>0.19221137823451101</v>
      </c>
      <c r="AZ43" s="118">
        <f t="shared" si="53"/>
        <v>1</v>
      </c>
      <c r="BA43" s="1">
        <v>6.3</v>
      </c>
      <c r="BB43">
        <v>6.8</v>
      </c>
      <c r="BC43">
        <v>9.1</v>
      </c>
      <c r="BE43" s="7">
        <v>1109</v>
      </c>
      <c r="BG43" s="122">
        <f t="shared" si="54"/>
        <v>0.68</v>
      </c>
      <c r="BJ43">
        <v>0</v>
      </c>
      <c r="BK43">
        <v>12.8</v>
      </c>
      <c r="BL43">
        <v>14.7</v>
      </c>
      <c r="BM43">
        <v>21.85</v>
      </c>
      <c r="BO43">
        <f t="shared" si="55"/>
        <v>1</v>
      </c>
      <c r="BP43">
        <f t="shared" si="55"/>
        <v>1</v>
      </c>
      <c r="BQ43">
        <f t="shared" si="55"/>
        <v>1</v>
      </c>
      <c r="BR43">
        <f t="shared" si="56"/>
        <v>276</v>
      </c>
      <c r="BS43">
        <f t="shared" si="57"/>
        <v>296</v>
      </c>
      <c r="BT43">
        <f t="shared" si="58"/>
        <v>358</v>
      </c>
      <c r="BV43">
        <f t="shared" si="59"/>
        <v>0</v>
      </c>
      <c r="BW43">
        <f t="shared" si="60"/>
        <v>0</v>
      </c>
      <c r="BX43">
        <f t="shared" si="61"/>
        <v>0</v>
      </c>
      <c r="BY43">
        <f t="shared" si="62"/>
        <v>1</v>
      </c>
      <c r="BZ43">
        <f>IF(OR(EcoReviva!$L$6=10,EcoReviva!$L$6=15,EcoReviva!$L$6=20),1,IF(EcoReviva!$K$6&lt;51,1,(1-(EcoReviva!$K$6-50)*0.005)))</f>
        <v>1</v>
      </c>
      <c r="CN43" s="130" t="str">
        <f t="shared" si="19"/>
        <v>18010</v>
      </c>
      <c r="CO43" s="1">
        <v>180</v>
      </c>
      <c r="CP43">
        <v>10</v>
      </c>
      <c r="CQ43">
        <v>10.9</v>
      </c>
      <c r="CR43">
        <v>12.7</v>
      </c>
      <c r="CS43">
        <v>21.85</v>
      </c>
      <c r="CT43">
        <v>12.2</v>
      </c>
      <c r="CU43">
        <v>13.7</v>
      </c>
      <c r="CV43" s="8">
        <v>22</v>
      </c>
      <c r="DE43" s="74"/>
      <c r="DF43" s="98">
        <f>DF42</f>
        <v>115</v>
      </c>
      <c r="DG43" s="105" t="e">
        <f>BK11</f>
        <v>#N/A</v>
      </c>
      <c r="DH43" s="99" t="e">
        <f>ROUND(IF($BZ$2=1,V11,IF($BZ$2=2,V11*3.412141633,)),0)</f>
        <v>#N/A</v>
      </c>
      <c r="DI43" s="157" t="e">
        <f>IF($BZ$2=1,ROUND(Z11,0),IF($BZ$2=2,ROUND(Z11/272.7654,1),))</f>
        <v>#N/A</v>
      </c>
      <c r="DJ43" s="233" t="e">
        <f>IF($BZ$2=1,AD11,IF($BZ$2=2,AD11*0.3346,))</f>
        <v>#N/A</v>
      </c>
      <c r="DK43" s="261" t="e">
        <f>IF(BY11=1,ROUND(IF($BZ$2=1,AQ11,IF($BZ$2=2,AQ11*3.412141633,)),0),"")</f>
        <v>#N/A</v>
      </c>
      <c r="DL43" s="109" t="e">
        <f>IF(BY11=1,IF($BZ$2=1,ROUND(AT11,0),IF($BZ$2=2,ROUND(AT11/272.7654,1),)),"")</f>
        <v>#N/A</v>
      </c>
      <c r="DM43" s="152" t="e">
        <f>IF(BY11=1,IF($BZ$2=1,AW11,IF($BZ$2=2,AW11*0.3346,)),"")</f>
        <v>#N/A</v>
      </c>
      <c r="DN43" s="100" t="e">
        <f>J11</f>
        <v>#N/A</v>
      </c>
      <c r="DO43" s="101" t="e">
        <f t="shared" ref="DO43:DO45" si="78">IF(DN43="","",DN43+8)</f>
        <v>#N/A</v>
      </c>
      <c r="DP43" s="102" t="e">
        <f>BA11</f>
        <v>#N/A</v>
      </c>
      <c r="DQ43" s="104" t="e">
        <f t="shared" ref="DQ43" si="79">DQ42</f>
        <v>#N/A</v>
      </c>
    </row>
    <row r="44" spans="1:121" x14ac:dyDescent="0.25">
      <c r="A44" t="str">
        <f t="shared" si="24"/>
        <v>1507515</v>
      </c>
      <c r="D44">
        <v>1</v>
      </c>
      <c r="E44">
        <v>50</v>
      </c>
      <c r="F44">
        <v>75</v>
      </c>
      <c r="G44">
        <v>15</v>
      </c>
      <c r="H44">
        <v>15.9</v>
      </c>
      <c r="I44">
        <v>0</v>
      </c>
      <c r="J44">
        <v>26</v>
      </c>
      <c r="K44">
        <v>30</v>
      </c>
      <c r="L44" s="120">
        <v>42.4</v>
      </c>
      <c r="M44" s="114">
        <f t="shared" si="25"/>
        <v>1109.6000000000001</v>
      </c>
      <c r="N44" s="7">
        <v>1395.33740436932</v>
      </c>
      <c r="O44" s="7">
        <v>1496.2563490716184</v>
      </c>
      <c r="P44" s="7">
        <v>2007.56</v>
      </c>
      <c r="Q44" s="120">
        <v>1.5</v>
      </c>
      <c r="R44">
        <f t="shared" si="26"/>
        <v>1.08</v>
      </c>
      <c r="S44">
        <f t="shared" si="26"/>
        <v>1.08</v>
      </c>
      <c r="T44">
        <f t="shared" si="26"/>
        <v>1.08</v>
      </c>
      <c r="U44">
        <f t="shared" si="27"/>
        <v>137</v>
      </c>
      <c r="V44">
        <f t="shared" si="28"/>
        <v>309</v>
      </c>
      <c r="W44">
        <f t="shared" si="29"/>
        <v>331</v>
      </c>
      <c r="X44">
        <f t="shared" si="30"/>
        <v>444</v>
      </c>
      <c r="Y44">
        <f t="shared" si="31"/>
        <v>24</v>
      </c>
      <c r="Z44">
        <f t="shared" si="32"/>
        <v>53</v>
      </c>
      <c r="AA44">
        <f t="shared" si="33"/>
        <v>57</v>
      </c>
      <c r="AB44">
        <f t="shared" si="34"/>
        <v>76</v>
      </c>
      <c r="AC44" s="212">
        <f t="shared" si="35"/>
        <v>3.1997240828258943E-3</v>
      </c>
      <c r="AD44" s="212">
        <f t="shared" si="36"/>
        <v>1.5036429956578272E-2</v>
      </c>
      <c r="AE44" s="212">
        <f t="shared" si="37"/>
        <v>1.7338305914079213E-2</v>
      </c>
      <c r="AF44" s="212">
        <f t="shared" si="38"/>
        <v>3.0466284951149739E-2</v>
      </c>
      <c r="AG44" s="166">
        <f t="shared" si="39"/>
        <v>2.0829999999999999E-4</v>
      </c>
      <c r="AH44" s="166">
        <f t="shared" si="40"/>
        <v>1.724</v>
      </c>
      <c r="AI44" s="166">
        <f t="shared" si="41"/>
        <v>2</v>
      </c>
      <c r="AJ44" s="166">
        <f t="shared" si="42"/>
        <v>4.6182900000000003E-4</v>
      </c>
      <c r="AK44" s="114">
        <v>190.46915773046311</v>
      </c>
      <c r="AL44" s="7">
        <v>204.24499885412456</v>
      </c>
      <c r="AM44" s="7">
        <v>274.04000000000002</v>
      </c>
      <c r="AN44">
        <f t="shared" si="43"/>
        <v>1.01</v>
      </c>
      <c r="AO44">
        <f t="shared" si="43"/>
        <v>1.01</v>
      </c>
      <c r="AP44">
        <f t="shared" si="43"/>
        <v>1.01</v>
      </c>
      <c r="AQ44">
        <f t="shared" si="44"/>
        <v>190</v>
      </c>
      <c r="AR44">
        <f t="shared" si="45"/>
        <v>204</v>
      </c>
      <c r="AS44">
        <f t="shared" si="46"/>
        <v>274</v>
      </c>
      <c r="AT44">
        <f t="shared" si="47"/>
        <v>82</v>
      </c>
      <c r="AU44">
        <f t="shared" si="48"/>
        <v>88</v>
      </c>
      <c r="AV44">
        <f t="shared" si="49"/>
        <v>118</v>
      </c>
      <c r="AW44" s="212">
        <f t="shared" si="50"/>
        <v>3.5362156848541521E-2</v>
      </c>
      <c r="AX44" s="212">
        <f t="shared" si="51"/>
        <v>4.0616845028641449E-2</v>
      </c>
      <c r="AY44" s="212">
        <f t="shared" si="52"/>
        <v>7.22519624062192E-2</v>
      </c>
      <c r="AZ44" s="118">
        <f t="shared" si="53"/>
        <v>0.8</v>
      </c>
      <c r="BA44" s="1">
        <v>6</v>
      </c>
      <c r="BB44">
        <v>6.7</v>
      </c>
      <c r="BC44">
        <v>9</v>
      </c>
      <c r="BE44" s="7">
        <v>1387</v>
      </c>
      <c r="BG44" s="122">
        <f t="shared" si="54"/>
        <v>0.8</v>
      </c>
      <c r="BJ44">
        <v>0</v>
      </c>
      <c r="BK44">
        <v>11.8</v>
      </c>
      <c r="BL44">
        <v>13.7</v>
      </c>
      <c r="BM44">
        <v>21.85</v>
      </c>
      <c r="BO44">
        <f t="shared" si="55"/>
        <v>1</v>
      </c>
      <c r="BP44">
        <f t="shared" si="55"/>
        <v>1</v>
      </c>
      <c r="BQ44">
        <f t="shared" si="55"/>
        <v>1</v>
      </c>
      <c r="BR44">
        <f t="shared" si="56"/>
        <v>190</v>
      </c>
      <c r="BS44">
        <f t="shared" si="57"/>
        <v>204</v>
      </c>
      <c r="BT44">
        <f t="shared" si="58"/>
        <v>274</v>
      </c>
      <c r="BV44">
        <f t="shared" si="59"/>
        <v>0</v>
      </c>
      <c r="BW44">
        <f t="shared" si="60"/>
        <v>0</v>
      </c>
      <c r="BX44">
        <f t="shared" si="61"/>
        <v>0</v>
      </c>
      <c r="BY44">
        <f t="shared" si="62"/>
        <v>1</v>
      </c>
      <c r="BZ44">
        <f>IF(OR(EcoReviva!$L$6=10,EcoReviva!$L$6=15,EcoReviva!$L$6=20),1,IF(EcoReviva!$K$6&lt;51,1,(1-(EcoReviva!$K$6-50)*0.005)))</f>
        <v>1</v>
      </c>
      <c r="CN44" s="130" t="str">
        <f t="shared" si="19"/>
        <v>18015</v>
      </c>
      <c r="CO44" s="1">
        <v>180</v>
      </c>
      <c r="CP44">
        <v>15</v>
      </c>
      <c r="CQ44">
        <v>10</v>
      </c>
      <c r="CR44">
        <v>11.8</v>
      </c>
      <c r="CS44">
        <v>21.85</v>
      </c>
      <c r="CT44">
        <v>11.5</v>
      </c>
      <c r="CU44">
        <v>12.8</v>
      </c>
      <c r="CV44" s="8">
        <v>19.600000000000001</v>
      </c>
      <c r="DE44" s="74"/>
      <c r="DF44" s="98">
        <f>DF42</f>
        <v>115</v>
      </c>
      <c r="DG44" s="105" t="e">
        <f>BL11</f>
        <v>#N/A</v>
      </c>
      <c r="DH44" s="99" t="e">
        <f>ROUND(IF($BZ$2=1,W11,IF($BZ$2=2,W11*3.412141633,)),0)</f>
        <v>#N/A</v>
      </c>
      <c r="DI44" s="157" t="e">
        <f>IF($BZ$2=1,ROUND(AA11,0),IF($BZ$2=2,ROUND(AA11/272.7654,1),))</f>
        <v>#N/A</v>
      </c>
      <c r="DJ44" s="233" t="e">
        <f>IF($BZ$2=1,AE11,IF($BZ$2=2,AE11*0.3346,))</f>
        <v>#N/A</v>
      </c>
      <c r="DK44" s="261" t="e">
        <f>IF(BY11=1,ROUND(IF($BZ$2=1,AR11,IF($BZ$2=2,AR11*3.412141633,)),0),"")</f>
        <v>#N/A</v>
      </c>
      <c r="DL44" s="109" t="e">
        <f>IF(BY11=1,IF($BZ$2=1,ROUND(AU11,0),IF($BZ$2=2,ROUND(AU11/272.7654,1),)),"")</f>
        <v>#N/A</v>
      </c>
      <c r="DM44" s="152" t="e">
        <f>IF(BY11=1,IF($BZ$2=1,AX11,IF($BZ$2=2,AX11*0.3346,)),"")</f>
        <v>#N/A</v>
      </c>
      <c r="DN44" s="100" t="e">
        <f>K11</f>
        <v>#N/A</v>
      </c>
      <c r="DO44" s="101" t="e">
        <f t="shared" si="78"/>
        <v>#N/A</v>
      </c>
      <c r="DP44" s="102" t="e">
        <f>BB11</f>
        <v>#N/A</v>
      </c>
      <c r="DQ44" s="104" t="e">
        <f t="shared" ref="DQ44" si="80">DQ42</f>
        <v>#N/A</v>
      </c>
    </row>
    <row r="45" spans="1:121" x14ac:dyDescent="0.25">
      <c r="A45" t="str">
        <f t="shared" si="24"/>
        <v>1507516</v>
      </c>
      <c r="D45">
        <v>1</v>
      </c>
      <c r="E45">
        <v>50</v>
      </c>
      <c r="F45">
        <v>75</v>
      </c>
      <c r="G45">
        <v>16</v>
      </c>
      <c r="H45">
        <v>15.9</v>
      </c>
      <c r="I45">
        <v>0</v>
      </c>
      <c r="J45">
        <v>26</v>
      </c>
      <c r="K45">
        <v>30</v>
      </c>
      <c r="L45" s="120">
        <v>42.4</v>
      </c>
      <c r="M45" s="114">
        <f t="shared" si="25"/>
        <v>1032.24</v>
      </c>
      <c r="N45" s="7">
        <v>2040.4331716148024</v>
      </c>
      <c r="O45" s="7">
        <v>2188.0092071816284</v>
      </c>
      <c r="P45" s="7">
        <v>2935.7</v>
      </c>
      <c r="Q45" s="120">
        <v>1.5</v>
      </c>
      <c r="R45">
        <f t="shared" si="26"/>
        <v>1.1000000000000001</v>
      </c>
      <c r="S45">
        <f t="shared" si="26"/>
        <v>1.1000000000000001</v>
      </c>
      <c r="T45">
        <f t="shared" si="26"/>
        <v>1.1000000000000001</v>
      </c>
      <c r="U45">
        <f t="shared" si="27"/>
        <v>127</v>
      </c>
      <c r="V45">
        <f t="shared" si="28"/>
        <v>439</v>
      </c>
      <c r="W45">
        <f t="shared" si="29"/>
        <v>471</v>
      </c>
      <c r="X45">
        <f t="shared" si="30"/>
        <v>632</v>
      </c>
      <c r="Y45">
        <f t="shared" si="31"/>
        <v>22</v>
      </c>
      <c r="Z45">
        <f t="shared" si="32"/>
        <v>76</v>
      </c>
      <c r="AA45">
        <f t="shared" si="33"/>
        <v>81</v>
      </c>
      <c r="AB45">
        <f t="shared" si="34"/>
        <v>109</v>
      </c>
      <c r="AC45" s="212">
        <f t="shared" si="35"/>
        <v>7.6267433818573106E-3</v>
      </c>
      <c r="AD45" s="212">
        <f t="shared" si="36"/>
        <v>8.7488032564699475E-2</v>
      </c>
      <c r="AE45" s="212">
        <f t="shared" si="37"/>
        <v>9.9207025995318943E-2</v>
      </c>
      <c r="AF45" s="212">
        <f t="shared" si="38"/>
        <v>0.17827392081746637</v>
      </c>
      <c r="AG45" s="166">
        <f t="shared" si="39"/>
        <v>2.0829999999999999E-4</v>
      </c>
      <c r="AH45" s="166">
        <f t="shared" si="40"/>
        <v>1.724</v>
      </c>
      <c r="AI45" s="166">
        <f t="shared" si="41"/>
        <v>4</v>
      </c>
      <c r="AJ45" s="166">
        <f t="shared" si="42"/>
        <v>1.392796E-3</v>
      </c>
      <c r="AK45" s="114">
        <v>312</v>
      </c>
      <c r="AL45" s="7">
        <v>335</v>
      </c>
      <c r="AM45" s="7">
        <v>450</v>
      </c>
      <c r="AN45">
        <f t="shared" si="43"/>
        <v>0.95</v>
      </c>
      <c r="AO45">
        <f t="shared" si="43"/>
        <v>0.95</v>
      </c>
      <c r="AP45">
        <f t="shared" si="43"/>
        <v>0.95</v>
      </c>
      <c r="AQ45">
        <f t="shared" si="44"/>
        <v>312</v>
      </c>
      <c r="AR45">
        <f t="shared" si="45"/>
        <v>335</v>
      </c>
      <c r="AS45">
        <f t="shared" si="46"/>
        <v>450</v>
      </c>
      <c r="AT45">
        <f t="shared" si="47"/>
        <v>134</v>
      </c>
      <c r="AU45">
        <f t="shared" si="48"/>
        <v>144</v>
      </c>
      <c r="AV45">
        <f t="shared" si="49"/>
        <v>194</v>
      </c>
      <c r="AW45" s="212">
        <f t="shared" si="50"/>
        <v>0.26808063455615488</v>
      </c>
      <c r="AX45" s="212">
        <f t="shared" si="51"/>
        <v>0.30906341934920867</v>
      </c>
      <c r="AY45" s="212">
        <f t="shared" si="52"/>
        <v>0.55722176002037505</v>
      </c>
      <c r="AZ45" s="118">
        <f t="shared" si="53"/>
        <v>1.5</v>
      </c>
      <c r="BA45" s="1">
        <v>6</v>
      </c>
      <c r="BB45">
        <v>6.7</v>
      </c>
      <c r="BC45">
        <v>9</v>
      </c>
      <c r="BE45" s="7">
        <v>1518</v>
      </c>
      <c r="BG45" s="122">
        <f t="shared" si="54"/>
        <v>0.68</v>
      </c>
      <c r="BJ45">
        <v>0</v>
      </c>
      <c r="BK45">
        <v>11.8</v>
      </c>
      <c r="BL45">
        <v>13.7</v>
      </c>
      <c r="BM45">
        <v>21.85</v>
      </c>
      <c r="BO45">
        <f t="shared" si="55"/>
        <v>1</v>
      </c>
      <c r="BP45">
        <f t="shared" si="55"/>
        <v>1</v>
      </c>
      <c r="BQ45">
        <f t="shared" si="55"/>
        <v>1</v>
      </c>
      <c r="BR45">
        <f t="shared" si="56"/>
        <v>312</v>
      </c>
      <c r="BS45">
        <f t="shared" si="57"/>
        <v>335</v>
      </c>
      <c r="BT45">
        <f t="shared" si="58"/>
        <v>450</v>
      </c>
      <c r="BV45">
        <f t="shared" si="59"/>
        <v>0</v>
      </c>
      <c r="BW45">
        <f t="shared" si="60"/>
        <v>0</v>
      </c>
      <c r="BX45">
        <f t="shared" si="61"/>
        <v>0</v>
      </c>
      <c r="BY45">
        <f t="shared" si="62"/>
        <v>1</v>
      </c>
      <c r="BZ45">
        <f>IF(OR(EcoReviva!$L$6=10,EcoReviva!$L$6=15,EcoReviva!$L$6=20),1,IF(EcoReviva!$K$6&lt;51,1,(1-(EcoReviva!$K$6-50)*0.005)))</f>
        <v>1</v>
      </c>
      <c r="CN45" s="130" t="str">
        <f t="shared" si="19"/>
        <v>20010</v>
      </c>
      <c r="CO45" s="1">
        <v>200</v>
      </c>
      <c r="CP45">
        <v>10</v>
      </c>
      <c r="CQ45">
        <v>10.7</v>
      </c>
      <c r="CR45">
        <v>12.5</v>
      </c>
      <c r="CS45">
        <v>21.85</v>
      </c>
      <c r="CT45">
        <v>13.4</v>
      </c>
      <c r="CU45">
        <v>14.8</v>
      </c>
      <c r="CV45" s="8">
        <v>24</v>
      </c>
      <c r="DE45" s="74"/>
      <c r="DF45" s="245">
        <f>DF42</f>
        <v>115</v>
      </c>
      <c r="DG45" s="106" t="e">
        <f>BM11</f>
        <v>#N/A</v>
      </c>
      <c r="DH45" s="238" t="e">
        <f>ROUND(IF($BZ$2=1,X11,IF($BZ$2=2,X11*3.412141633,)),0)</f>
        <v>#N/A</v>
      </c>
      <c r="DI45" s="239" t="e">
        <f>IF($BZ$2=1,ROUND(AB11,0),IF($BZ$2=2,ROUND(AB11/272.7654,1),))</f>
        <v>#N/A</v>
      </c>
      <c r="DJ45" s="234" t="e">
        <f>IF($BZ$2=1,AF11,IF($BZ$2=2,AF11*0.3346,))</f>
        <v>#N/A</v>
      </c>
      <c r="DK45" s="262" t="e">
        <f>IF(BY11=1,ROUND(IF($BZ$2=1,AS11,IF($BZ$2=2,AS11*3.412141633,)),0),"")</f>
        <v>#N/A</v>
      </c>
      <c r="DL45" s="263" t="e">
        <f>IF(BY11=1,IF($BZ$2=1,ROUND(AV11,0),IF($BZ$2=2,ROUND(AV11/272.7654,1),)),"")</f>
        <v>#N/A</v>
      </c>
      <c r="DM45" s="234" t="e">
        <f>IF(BY11=1,IF($BZ$2=1,AY11,IF($BZ$2=2,AY11*0.3346,)),"")</f>
        <v>#N/A</v>
      </c>
      <c r="DN45" s="243" t="e">
        <f>L11</f>
        <v>#N/A</v>
      </c>
      <c r="DO45" s="101" t="e">
        <f t="shared" si="78"/>
        <v>#N/A</v>
      </c>
      <c r="DP45" s="258" t="e">
        <f>BC11</f>
        <v>#N/A</v>
      </c>
      <c r="DQ45" s="235" t="e">
        <f t="shared" ref="DQ45" si="81">DQ42</f>
        <v>#N/A</v>
      </c>
    </row>
    <row r="46" spans="1:121" x14ac:dyDescent="0.25">
      <c r="A46" t="str">
        <f t="shared" si="24"/>
        <v>1507520</v>
      </c>
      <c r="D46">
        <v>1</v>
      </c>
      <c r="E46">
        <v>50</v>
      </c>
      <c r="F46">
        <v>75</v>
      </c>
      <c r="G46">
        <v>20</v>
      </c>
      <c r="H46">
        <v>20.9</v>
      </c>
      <c r="I46">
        <v>0</v>
      </c>
      <c r="J46">
        <v>26</v>
      </c>
      <c r="K46">
        <v>30</v>
      </c>
      <c r="L46" s="120">
        <v>42.4</v>
      </c>
      <c r="M46" s="114">
        <f t="shared" si="25"/>
        <v>1552</v>
      </c>
      <c r="N46" s="7">
        <v>1942.5718983039128</v>
      </c>
      <c r="O46" s="7">
        <v>2086.4239348515057</v>
      </c>
      <c r="P46" s="7">
        <v>2518.44</v>
      </c>
      <c r="Q46" s="120">
        <v>1.5</v>
      </c>
      <c r="R46">
        <f t="shared" si="26"/>
        <v>1.08</v>
      </c>
      <c r="S46">
        <f t="shared" si="26"/>
        <v>1.08</v>
      </c>
      <c r="T46">
        <f t="shared" si="26"/>
        <v>1.08</v>
      </c>
      <c r="U46">
        <f t="shared" si="27"/>
        <v>191</v>
      </c>
      <c r="V46">
        <f t="shared" si="28"/>
        <v>430</v>
      </c>
      <c r="W46">
        <f t="shared" si="29"/>
        <v>462</v>
      </c>
      <c r="X46">
        <f t="shared" si="30"/>
        <v>557</v>
      </c>
      <c r="Y46">
        <f t="shared" si="31"/>
        <v>33</v>
      </c>
      <c r="Z46">
        <f t="shared" si="32"/>
        <v>74</v>
      </c>
      <c r="AA46">
        <f t="shared" si="33"/>
        <v>79</v>
      </c>
      <c r="AB46">
        <f t="shared" si="34"/>
        <v>96</v>
      </c>
      <c r="AC46" s="212">
        <f t="shared" si="35"/>
        <v>4.6434460086003902E-3</v>
      </c>
      <c r="AD46" s="212">
        <f t="shared" si="36"/>
        <v>2.2718072279365984E-2</v>
      </c>
      <c r="AE46" s="212">
        <f t="shared" si="37"/>
        <v>2.584030869273328E-2</v>
      </c>
      <c r="AF46" s="212">
        <f t="shared" si="38"/>
        <v>3.7939413743689844E-2</v>
      </c>
      <c r="AG46" s="166">
        <f t="shared" si="39"/>
        <v>1.2760000000000001E-4</v>
      </c>
      <c r="AH46" s="166">
        <f t="shared" si="40"/>
        <v>1.7219</v>
      </c>
      <c r="AI46" s="166">
        <f t="shared" si="41"/>
        <v>2</v>
      </c>
      <c r="AJ46" s="166">
        <f t="shared" si="42"/>
        <v>3.76611E-4</v>
      </c>
      <c r="AK46" s="114">
        <v>240.07166246887351</v>
      </c>
      <c r="AL46" s="7">
        <v>257.84953601562182</v>
      </c>
      <c r="AM46" s="7">
        <v>311.24</v>
      </c>
      <c r="AN46">
        <f t="shared" si="43"/>
        <v>0.95</v>
      </c>
      <c r="AO46">
        <f t="shared" si="43"/>
        <v>0.95</v>
      </c>
      <c r="AP46">
        <f t="shared" si="43"/>
        <v>0.95</v>
      </c>
      <c r="AQ46">
        <f t="shared" si="44"/>
        <v>240</v>
      </c>
      <c r="AR46">
        <f t="shared" si="45"/>
        <v>258</v>
      </c>
      <c r="AS46">
        <f t="shared" si="46"/>
        <v>311</v>
      </c>
      <c r="AT46">
        <f t="shared" si="47"/>
        <v>103</v>
      </c>
      <c r="AU46">
        <f t="shared" si="48"/>
        <v>111</v>
      </c>
      <c r="AV46">
        <f t="shared" si="49"/>
        <v>134</v>
      </c>
      <c r="AW46" s="212">
        <f t="shared" si="50"/>
        <v>4.3586384502890957E-2</v>
      </c>
      <c r="AX46" s="212">
        <f t="shared" si="51"/>
        <v>5.0514085896458796E-2</v>
      </c>
      <c r="AY46" s="212">
        <f t="shared" si="52"/>
        <v>7.3241919652927215E-2</v>
      </c>
      <c r="AZ46" s="118">
        <f t="shared" si="53"/>
        <v>1</v>
      </c>
      <c r="BA46" s="1">
        <v>6</v>
      </c>
      <c r="BB46">
        <v>6.7</v>
      </c>
      <c r="BC46">
        <v>9</v>
      </c>
      <c r="BE46" s="7">
        <v>1940</v>
      </c>
      <c r="BG46" s="122">
        <f t="shared" si="54"/>
        <v>0.8</v>
      </c>
      <c r="BJ46">
        <v>0</v>
      </c>
      <c r="BK46">
        <v>11.8</v>
      </c>
      <c r="BL46">
        <v>13.7</v>
      </c>
      <c r="BM46">
        <v>21.85</v>
      </c>
      <c r="BO46">
        <f t="shared" si="55"/>
        <v>1</v>
      </c>
      <c r="BP46">
        <f t="shared" si="55"/>
        <v>1</v>
      </c>
      <c r="BQ46">
        <f t="shared" si="55"/>
        <v>1</v>
      </c>
      <c r="BR46">
        <f t="shared" si="56"/>
        <v>240</v>
      </c>
      <c r="BS46">
        <f t="shared" si="57"/>
        <v>258</v>
      </c>
      <c r="BT46">
        <f t="shared" si="58"/>
        <v>311</v>
      </c>
      <c r="BV46">
        <f t="shared" si="59"/>
        <v>0</v>
      </c>
      <c r="BW46">
        <f t="shared" si="60"/>
        <v>0</v>
      </c>
      <c r="BX46">
        <f t="shared" si="61"/>
        <v>0</v>
      </c>
      <c r="BY46">
        <f t="shared" si="62"/>
        <v>1</v>
      </c>
      <c r="BZ46">
        <f>IF(OR(EcoReviva!$L$6=10,EcoReviva!$L$6=15,EcoReviva!$L$6=20),1,IF(EcoReviva!$K$6&lt;51,1,(1-(EcoReviva!$K$6-50)*0.005)))</f>
        <v>1</v>
      </c>
      <c r="CN46" s="130" t="str">
        <f t="shared" si="19"/>
        <v>20015</v>
      </c>
      <c r="CO46" s="1">
        <v>200</v>
      </c>
      <c r="CP46">
        <v>15</v>
      </c>
      <c r="CQ46">
        <v>10</v>
      </c>
      <c r="CR46">
        <v>11.4</v>
      </c>
      <c r="CS46">
        <v>21.85</v>
      </c>
      <c r="CT46">
        <v>13.2</v>
      </c>
      <c r="CU46">
        <v>14.7</v>
      </c>
      <c r="CV46" s="8">
        <v>23.5</v>
      </c>
      <c r="DE46" s="74"/>
      <c r="DF46" s="253">
        <v>135</v>
      </c>
      <c r="DG46" s="102" t="e">
        <f>BJ12</f>
        <v>#N/A</v>
      </c>
      <c r="DH46" s="236" t="e">
        <f>ROUND(IF($BZ$2=1,U12,IF($BZ$2=2,U12*3.412141633,)),0)</f>
        <v>#N/A</v>
      </c>
      <c r="DI46" s="237" t="e">
        <f>IF($BZ$2=1,ROUND(Y12,0),IF($BZ$2=2,ROUND(Y12/272.7654,1),))</f>
        <v>#N/A</v>
      </c>
      <c r="DJ46" s="232" t="e">
        <f>IF($BZ$2=1,AC12,IF($BZ$2=2,AC12*0.3346,))</f>
        <v>#N/A</v>
      </c>
      <c r="DK46" s="255"/>
      <c r="DL46" s="240"/>
      <c r="DM46" s="256"/>
      <c r="DN46" s="241">
        <v>0</v>
      </c>
      <c r="DO46" s="242">
        <v>0</v>
      </c>
      <c r="DP46" s="254">
        <v>0</v>
      </c>
      <c r="DQ46" s="244" t="e">
        <f>IF($BZ$2=1,AZ12,IF($BZ$2=2,AZ12/4.54609,))</f>
        <v>#N/A</v>
      </c>
    </row>
    <row r="47" spans="1:121" x14ac:dyDescent="0.25">
      <c r="A47" t="str">
        <f t="shared" si="24"/>
        <v>1507521</v>
      </c>
      <c r="D47">
        <v>1</v>
      </c>
      <c r="E47">
        <v>50</v>
      </c>
      <c r="F47">
        <v>75</v>
      </c>
      <c r="G47">
        <v>21</v>
      </c>
      <c r="H47">
        <v>20.9</v>
      </c>
      <c r="I47">
        <v>0</v>
      </c>
      <c r="J47">
        <v>26</v>
      </c>
      <c r="K47">
        <v>30</v>
      </c>
      <c r="L47" s="120">
        <v>42.4</v>
      </c>
      <c r="M47" s="114">
        <f t="shared" si="25"/>
        <v>1652.8000000000002</v>
      </c>
      <c r="N47" s="7">
        <v>2627.7848955664344</v>
      </c>
      <c r="O47" s="7">
        <v>2817.8416357747774</v>
      </c>
      <c r="P47" s="7">
        <v>3780.76</v>
      </c>
      <c r="Q47" s="120">
        <v>1.5</v>
      </c>
      <c r="R47">
        <f t="shared" si="26"/>
        <v>1.05</v>
      </c>
      <c r="S47">
        <f t="shared" si="26"/>
        <v>1.05</v>
      </c>
      <c r="T47">
        <f t="shared" si="26"/>
        <v>1.05</v>
      </c>
      <c r="U47">
        <f t="shared" si="27"/>
        <v>203</v>
      </c>
      <c r="V47">
        <f t="shared" si="28"/>
        <v>606</v>
      </c>
      <c r="W47">
        <f t="shared" si="29"/>
        <v>650</v>
      </c>
      <c r="X47">
        <f t="shared" si="30"/>
        <v>872</v>
      </c>
      <c r="Y47">
        <f t="shared" si="31"/>
        <v>35</v>
      </c>
      <c r="Z47">
        <f t="shared" si="32"/>
        <v>104</v>
      </c>
      <c r="AA47">
        <f t="shared" si="33"/>
        <v>112</v>
      </c>
      <c r="AB47">
        <f t="shared" si="34"/>
        <v>150</v>
      </c>
      <c r="AC47" s="212">
        <f t="shared" si="35"/>
        <v>7.5544487836343198E-3</v>
      </c>
      <c r="AD47" s="212">
        <f t="shared" si="36"/>
        <v>6.3513956850487746E-2</v>
      </c>
      <c r="AE47" s="212">
        <f t="shared" si="37"/>
        <v>7.3447996541011834E-2</v>
      </c>
      <c r="AF47" s="212">
        <f t="shared" si="38"/>
        <v>0.13030991509050383</v>
      </c>
      <c r="AG47" s="166">
        <f t="shared" si="39"/>
        <v>1.2760000000000001E-4</v>
      </c>
      <c r="AH47" s="166">
        <f t="shared" si="40"/>
        <v>1.7219</v>
      </c>
      <c r="AI47" s="166">
        <f t="shared" si="41"/>
        <v>4</v>
      </c>
      <c r="AJ47" s="166">
        <f t="shared" si="42"/>
        <v>5.1420100000000005E-4</v>
      </c>
      <c r="AK47" s="114">
        <v>340.86222571220884</v>
      </c>
      <c r="AL47" s="7">
        <v>365.51537125251701</v>
      </c>
      <c r="AM47" s="7">
        <v>490.42</v>
      </c>
      <c r="AN47">
        <f t="shared" si="43"/>
        <v>0.85</v>
      </c>
      <c r="AO47">
        <f t="shared" si="43"/>
        <v>0.85</v>
      </c>
      <c r="AP47">
        <f t="shared" si="43"/>
        <v>0.85</v>
      </c>
      <c r="AQ47">
        <f t="shared" si="44"/>
        <v>341</v>
      </c>
      <c r="AR47">
        <f t="shared" si="45"/>
        <v>366</v>
      </c>
      <c r="AS47">
        <f t="shared" si="46"/>
        <v>490</v>
      </c>
      <c r="AT47">
        <f t="shared" si="47"/>
        <v>147</v>
      </c>
      <c r="AU47">
        <f t="shared" si="48"/>
        <v>157</v>
      </c>
      <c r="AV47">
        <f t="shared" si="49"/>
        <v>211</v>
      </c>
      <c r="AW47" s="212">
        <f t="shared" si="50"/>
        <v>0.12524124429395458</v>
      </c>
      <c r="AX47" s="212">
        <f t="shared" si="51"/>
        <v>0.14252220957076794</v>
      </c>
      <c r="AY47" s="212">
        <f t="shared" si="52"/>
        <v>0.25481318721447699</v>
      </c>
      <c r="AZ47" s="118">
        <f t="shared" si="53"/>
        <v>2</v>
      </c>
      <c r="BA47" s="1">
        <v>6</v>
      </c>
      <c r="BB47">
        <v>6.7</v>
      </c>
      <c r="BC47">
        <v>9</v>
      </c>
      <c r="BE47" s="7">
        <v>2066</v>
      </c>
      <c r="BG47" s="122">
        <f t="shared" si="54"/>
        <v>0.8</v>
      </c>
      <c r="BJ47">
        <v>0</v>
      </c>
      <c r="BK47">
        <v>11.8</v>
      </c>
      <c r="BL47">
        <v>13.7</v>
      </c>
      <c r="BM47">
        <v>21.85</v>
      </c>
      <c r="BO47">
        <f t="shared" si="55"/>
        <v>1</v>
      </c>
      <c r="BP47">
        <f t="shared" si="55"/>
        <v>1</v>
      </c>
      <c r="BQ47">
        <f t="shared" si="55"/>
        <v>1</v>
      </c>
      <c r="BR47">
        <f t="shared" si="56"/>
        <v>341</v>
      </c>
      <c r="BS47">
        <f t="shared" si="57"/>
        <v>366</v>
      </c>
      <c r="BT47">
        <f t="shared" si="58"/>
        <v>490</v>
      </c>
      <c r="BV47">
        <f t="shared" si="59"/>
        <v>0</v>
      </c>
      <c r="BW47">
        <f t="shared" si="60"/>
        <v>0</v>
      </c>
      <c r="BX47">
        <f t="shared" si="61"/>
        <v>0</v>
      </c>
      <c r="BY47">
        <f t="shared" si="62"/>
        <v>1</v>
      </c>
      <c r="BZ47">
        <f>IF(OR(EcoReviva!$L$6=10,EcoReviva!$L$6=15,EcoReviva!$L$6=20),1,IF(EcoReviva!$K$6&lt;51,1,(1-(EcoReviva!$K$6-50)*0.005)))</f>
        <v>1</v>
      </c>
      <c r="CN47" s="130" t="str">
        <f t="shared" si="19"/>
        <v>22010</v>
      </c>
      <c r="CO47" s="1">
        <v>220</v>
      </c>
      <c r="CP47">
        <v>10</v>
      </c>
      <c r="CQ47">
        <v>10.5</v>
      </c>
      <c r="CR47">
        <v>12.3</v>
      </c>
      <c r="CS47">
        <v>21.85</v>
      </c>
      <c r="CT47">
        <v>13.4</v>
      </c>
      <c r="CU47">
        <v>14.8</v>
      </c>
      <c r="CV47" s="8">
        <v>24</v>
      </c>
      <c r="DE47" s="74"/>
      <c r="DF47" s="98">
        <f>DF46</f>
        <v>135</v>
      </c>
      <c r="DG47" s="105" t="e">
        <f>BK12</f>
        <v>#N/A</v>
      </c>
      <c r="DH47" s="99" t="e">
        <f>ROUND(IF($BZ$2=1,V12,IF($BZ$2=2,V12*3.412141633,)),0)</f>
        <v>#N/A</v>
      </c>
      <c r="DI47" s="157" t="e">
        <f>IF($BZ$2=1,ROUND(Z12,0),IF($BZ$2=2,ROUND(Z12/272.7654,1),))</f>
        <v>#N/A</v>
      </c>
      <c r="DJ47" s="233" t="e">
        <f>IF($BZ$2=1,AD12,IF($BZ$2=2,AD12*0.3346,))</f>
        <v>#N/A</v>
      </c>
      <c r="DK47" s="261" t="e">
        <f>IF(BY12=1,ROUND(IF($BZ$2=1,AQ12,IF($BZ$2=2,AQ12*3.412141633,)),0),"")</f>
        <v>#N/A</v>
      </c>
      <c r="DL47" s="109" t="e">
        <f>IF(BY12=1,IF($BZ$2=1,ROUND(AT12,0),IF($BZ$2=2,ROUND(AT12/272.7654,1),)),"")</f>
        <v>#N/A</v>
      </c>
      <c r="DM47" s="152" t="e">
        <f>IF(BY12=1,IF($BZ$2=1,AW12,IF($BZ$2=2,AW12*0.3346,)),"")</f>
        <v>#N/A</v>
      </c>
      <c r="DN47" s="100" t="e">
        <f>J12</f>
        <v>#N/A</v>
      </c>
      <c r="DO47" s="101" t="e">
        <f t="shared" ref="DO47:DO49" si="82">IF(DN47="","",DN47+8)</f>
        <v>#N/A</v>
      </c>
      <c r="DP47" s="102" t="e">
        <f>BA12</f>
        <v>#N/A</v>
      </c>
      <c r="DQ47" s="104" t="e">
        <f t="shared" ref="DQ47" si="83">DQ46</f>
        <v>#N/A</v>
      </c>
    </row>
    <row r="48" spans="1:121" x14ac:dyDescent="0.25">
      <c r="A48" t="str">
        <f t="shared" si="24"/>
        <v>1508510</v>
      </c>
      <c r="D48">
        <v>1</v>
      </c>
      <c r="E48">
        <v>50</v>
      </c>
      <c r="F48">
        <v>85</v>
      </c>
      <c r="G48">
        <v>10</v>
      </c>
      <c r="H48">
        <v>10.9</v>
      </c>
      <c r="I48">
        <v>0</v>
      </c>
      <c r="J48">
        <v>26</v>
      </c>
      <c r="K48">
        <v>30</v>
      </c>
      <c r="L48" s="120">
        <v>42.4</v>
      </c>
      <c r="M48" s="114">
        <f t="shared" si="25"/>
        <v>871.2</v>
      </c>
      <c r="N48" s="7">
        <v>1395.6272192501513</v>
      </c>
      <c r="O48" s="7">
        <v>1501.3000140389001</v>
      </c>
      <c r="P48" s="7">
        <v>1828.08</v>
      </c>
      <c r="Q48" s="120">
        <v>1.5</v>
      </c>
      <c r="R48">
        <f t="shared" ref="R48:T67" si="84">IF($G48=10,1.08,IF($G48=11,1.1,IF($G48=15,1.08,IF($G48=16,1.1,IF($G48=20,1.08,IF($G48=21,1.05))))))</f>
        <v>1.08</v>
      </c>
      <c r="S48">
        <f t="shared" si="84"/>
        <v>1.08</v>
      </c>
      <c r="T48">
        <f t="shared" si="84"/>
        <v>1.08</v>
      </c>
      <c r="U48">
        <f t="shared" si="27"/>
        <v>107</v>
      </c>
      <c r="V48">
        <f t="shared" si="28"/>
        <v>309</v>
      </c>
      <c r="W48">
        <f t="shared" si="29"/>
        <v>332</v>
      </c>
      <c r="X48">
        <f t="shared" si="30"/>
        <v>405</v>
      </c>
      <c r="Y48">
        <f t="shared" si="31"/>
        <v>18</v>
      </c>
      <c r="Z48">
        <f t="shared" si="32"/>
        <v>53</v>
      </c>
      <c r="AA48">
        <f t="shared" si="33"/>
        <v>57</v>
      </c>
      <c r="AB48">
        <f t="shared" si="34"/>
        <v>70</v>
      </c>
      <c r="AC48" s="212">
        <f t="shared" si="35"/>
        <v>1.9926998251216608E-3</v>
      </c>
      <c r="AD48" s="212">
        <f t="shared" si="36"/>
        <v>1.5491020847010518E-2</v>
      </c>
      <c r="AE48" s="212">
        <f t="shared" si="37"/>
        <v>1.7798545161747774E-2</v>
      </c>
      <c r="AF48" s="212">
        <f t="shared" si="38"/>
        <v>2.6354632512084225E-2</v>
      </c>
      <c r="AG48" s="166">
        <f t="shared" si="39"/>
        <v>3.969E-4</v>
      </c>
      <c r="AH48" s="166">
        <f t="shared" si="40"/>
        <v>1.7345999999999999</v>
      </c>
      <c r="AI48" s="166">
        <f t="shared" si="41"/>
        <v>2</v>
      </c>
      <c r="AJ48" s="166">
        <f t="shared" si="42"/>
        <v>3.6734700000000002E-4</v>
      </c>
      <c r="AK48" s="114">
        <v>193.48593193227777</v>
      </c>
      <c r="AL48" s="7">
        <v>208.13611852764589</v>
      </c>
      <c r="AM48" s="7">
        <v>253.44</v>
      </c>
      <c r="AN48">
        <f t="shared" ref="AN48:AP67" si="85">IF($G48=10,0.98,IF($G48=11,0.95,IF($G48=15,1.01,IF($G48=16,0.95,IF($G48=20,0.95,IF($G48=21,0.85))))))</f>
        <v>0.98</v>
      </c>
      <c r="AO48">
        <f t="shared" si="85"/>
        <v>0.98</v>
      </c>
      <c r="AP48">
        <f t="shared" si="85"/>
        <v>0.98</v>
      </c>
      <c r="AQ48">
        <f t="shared" si="44"/>
        <v>193</v>
      </c>
      <c r="AR48">
        <f t="shared" si="45"/>
        <v>208</v>
      </c>
      <c r="AS48">
        <f t="shared" si="46"/>
        <v>253</v>
      </c>
      <c r="AT48">
        <f t="shared" si="47"/>
        <v>83</v>
      </c>
      <c r="AU48">
        <f t="shared" si="48"/>
        <v>89</v>
      </c>
      <c r="AV48">
        <f t="shared" si="49"/>
        <v>109</v>
      </c>
      <c r="AW48" s="212">
        <f t="shared" si="50"/>
        <v>3.6510885040733264E-2</v>
      </c>
      <c r="AX48" s="212">
        <f t="shared" si="51"/>
        <v>4.1733240422768318E-2</v>
      </c>
      <c r="AY48" s="212">
        <f t="shared" si="52"/>
        <v>6.1558799166572489E-2</v>
      </c>
      <c r="AZ48" s="118">
        <f t="shared" si="53"/>
        <v>0.6</v>
      </c>
      <c r="BA48" s="271">
        <v>6.7</v>
      </c>
      <c r="BB48" s="121">
        <v>7.4</v>
      </c>
      <c r="BC48" s="121">
        <v>10.3</v>
      </c>
      <c r="BE48" s="7">
        <v>968</v>
      </c>
      <c r="BG48" s="122">
        <f t="shared" si="54"/>
        <v>0.9</v>
      </c>
      <c r="BJ48">
        <v>0</v>
      </c>
      <c r="BK48">
        <v>12.5</v>
      </c>
      <c r="BL48">
        <v>14.7</v>
      </c>
      <c r="BM48">
        <v>21.85</v>
      </c>
      <c r="BO48">
        <f t="shared" ref="BO48:BQ67" si="8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48">
        <f t="shared" si="86"/>
        <v>1</v>
      </c>
      <c r="BQ48">
        <f t="shared" si="86"/>
        <v>1</v>
      </c>
      <c r="BR48">
        <f t="shared" si="56"/>
        <v>193</v>
      </c>
      <c r="BS48">
        <f t="shared" si="57"/>
        <v>208</v>
      </c>
      <c r="BT48">
        <f t="shared" si="58"/>
        <v>253</v>
      </c>
      <c r="BV48">
        <f t="shared" si="59"/>
        <v>0</v>
      </c>
      <c r="BW48">
        <f t="shared" si="60"/>
        <v>0</v>
      </c>
      <c r="BX48">
        <f t="shared" si="61"/>
        <v>0</v>
      </c>
      <c r="BY48">
        <f t="shared" si="62"/>
        <v>1</v>
      </c>
      <c r="BZ48">
        <f>IF(OR(EcoReviva!$L$6=10,EcoReviva!$L$6=15,EcoReviva!$L$6=20),1,IF(EcoReviva!$K$6&lt;51,1,(1-(EcoReviva!$K$6-50)*0.005)))</f>
        <v>1</v>
      </c>
      <c r="CN48" s="130" t="str">
        <f t="shared" si="19"/>
        <v>22015</v>
      </c>
      <c r="CO48" s="1">
        <v>220</v>
      </c>
      <c r="CP48">
        <v>15</v>
      </c>
      <c r="CQ48">
        <v>10</v>
      </c>
      <c r="CR48">
        <v>11.1</v>
      </c>
      <c r="CS48">
        <v>21.85</v>
      </c>
      <c r="CT48">
        <v>15.5</v>
      </c>
      <c r="CU48">
        <v>16.8</v>
      </c>
      <c r="CV48" s="8">
        <v>27.5</v>
      </c>
      <c r="DE48" s="74"/>
      <c r="DF48" s="98">
        <f>DF46</f>
        <v>135</v>
      </c>
      <c r="DG48" s="105" t="e">
        <f>BL12</f>
        <v>#N/A</v>
      </c>
      <c r="DH48" s="99" t="e">
        <f>ROUND(IF($BZ$2=1,W12,IF($BZ$2=2,W12*3.412141633,)),0)</f>
        <v>#N/A</v>
      </c>
      <c r="DI48" s="157" t="e">
        <f>IF($BZ$2=1,ROUND(AA12,0),IF($BZ$2=2,ROUND(AA12/272.7654,1),))</f>
        <v>#N/A</v>
      </c>
      <c r="DJ48" s="233" t="e">
        <f>IF($BZ$2=1,AE12,IF($BZ$2=2,AE12*0.3346,))</f>
        <v>#N/A</v>
      </c>
      <c r="DK48" s="261" t="e">
        <f>IF(BY12=1,ROUND(IF($BZ$2=1,AR12,IF($BZ$2=2,AR12*3.412141633,)),0),"")</f>
        <v>#N/A</v>
      </c>
      <c r="DL48" s="109" t="e">
        <f>IF(BY12=1,IF($BZ$2=1,ROUND(AU12,0),IF($BZ$2=2,ROUND(AU12/272.7654,1),)),"")</f>
        <v>#N/A</v>
      </c>
      <c r="DM48" s="152" t="e">
        <f>IF(BY12=1,IF($BZ$2=1,AX12,IF($BZ$2=2,AX12*0.3346,)),"")</f>
        <v>#N/A</v>
      </c>
      <c r="DN48" s="100" t="e">
        <f>K12</f>
        <v>#N/A</v>
      </c>
      <c r="DO48" s="101" t="e">
        <f t="shared" si="82"/>
        <v>#N/A</v>
      </c>
      <c r="DP48" s="102" t="e">
        <f>BB12</f>
        <v>#N/A</v>
      </c>
      <c r="DQ48" s="104" t="e">
        <f t="shared" ref="DQ48" si="87">DQ46</f>
        <v>#N/A</v>
      </c>
    </row>
    <row r="49" spans="1:121" x14ac:dyDescent="0.25">
      <c r="A49" t="str">
        <f t="shared" si="24"/>
        <v>1508511</v>
      </c>
      <c r="D49">
        <v>1</v>
      </c>
      <c r="E49">
        <v>50</v>
      </c>
      <c r="F49">
        <v>85</v>
      </c>
      <c r="G49">
        <v>11</v>
      </c>
      <c r="H49">
        <v>10.9</v>
      </c>
      <c r="I49">
        <v>0</v>
      </c>
      <c r="J49">
        <v>26</v>
      </c>
      <c r="K49">
        <v>30</v>
      </c>
      <c r="L49" s="120">
        <v>42.4</v>
      </c>
      <c r="M49" s="114">
        <f t="shared" si="25"/>
        <v>847.96</v>
      </c>
      <c r="N49" s="7">
        <v>1893.6336235985709</v>
      </c>
      <c r="O49" s="7">
        <v>2037.0140009310799</v>
      </c>
      <c r="P49" s="7">
        <v>2480.4</v>
      </c>
      <c r="Q49" s="120">
        <v>1.5</v>
      </c>
      <c r="R49">
        <f t="shared" si="84"/>
        <v>1.1000000000000001</v>
      </c>
      <c r="S49">
        <f t="shared" si="84"/>
        <v>1.1000000000000001</v>
      </c>
      <c r="T49">
        <f t="shared" si="84"/>
        <v>1.1000000000000001</v>
      </c>
      <c r="U49">
        <f t="shared" si="27"/>
        <v>104</v>
      </c>
      <c r="V49">
        <f t="shared" si="28"/>
        <v>408</v>
      </c>
      <c r="W49">
        <f t="shared" si="29"/>
        <v>438</v>
      </c>
      <c r="X49">
        <f t="shared" si="30"/>
        <v>534</v>
      </c>
      <c r="Y49">
        <f t="shared" si="31"/>
        <v>18</v>
      </c>
      <c r="Z49">
        <f t="shared" si="32"/>
        <v>70</v>
      </c>
      <c r="AA49">
        <f t="shared" si="33"/>
        <v>75</v>
      </c>
      <c r="AB49">
        <f t="shared" si="34"/>
        <v>92</v>
      </c>
      <c r="AC49" s="212">
        <f t="shared" si="35"/>
        <v>3.476078519043321E-3</v>
      </c>
      <c r="AD49" s="212">
        <f t="shared" si="36"/>
        <v>4.5006568904168445E-2</v>
      </c>
      <c r="AE49" s="212">
        <f t="shared" si="37"/>
        <v>5.1302675817070729E-2</v>
      </c>
      <c r="AF49" s="212">
        <f t="shared" si="38"/>
        <v>7.5635594549380208E-2</v>
      </c>
      <c r="AG49" s="166">
        <f t="shared" si="39"/>
        <v>3.969E-4</v>
      </c>
      <c r="AH49" s="166">
        <f t="shared" si="40"/>
        <v>1.7345999999999999</v>
      </c>
      <c r="AI49" s="166">
        <f t="shared" si="41"/>
        <v>4</v>
      </c>
      <c r="AJ49" s="166">
        <f t="shared" si="42"/>
        <v>5.7428799999999995E-4</v>
      </c>
      <c r="AK49" s="114">
        <v>317.16301910489852</v>
      </c>
      <c r="AL49" s="7">
        <v>341.17767156378318</v>
      </c>
      <c r="AM49" s="7">
        <v>415.44</v>
      </c>
      <c r="AN49">
        <f t="shared" si="85"/>
        <v>0.95</v>
      </c>
      <c r="AO49">
        <f t="shared" si="85"/>
        <v>0.95</v>
      </c>
      <c r="AP49">
        <f t="shared" si="85"/>
        <v>0.95</v>
      </c>
      <c r="AQ49">
        <f t="shared" si="44"/>
        <v>317</v>
      </c>
      <c r="AR49">
        <f t="shared" si="45"/>
        <v>341</v>
      </c>
      <c r="AS49">
        <f t="shared" si="46"/>
        <v>415</v>
      </c>
      <c r="AT49">
        <f t="shared" si="47"/>
        <v>136</v>
      </c>
      <c r="AU49">
        <f t="shared" si="48"/>
        <v>147</v>
      </c>
      <c r="AV49">
        <f t="shared" si="49"/>
        <v>178</v>
      </c>
      <c r="AW49" s="212">
        <f t="shared" si="50"/>
        <v>0.15925389557121528</v>
      </c>
      <c r="AX49" s="212">
        <f t="shared" si="51"/>
        <v>0.18474080881727631</v>
      </c>
      <c r="AY49" s="212">
        <f t="shared" si="52"/>
        <v>0.26629146443369417</v>
      </c>
      <c r="AZ49" s="118">
        <f t="shared" si="53"/>
        <v>1.1000000000000001</v>
      </c>
      <c r="BA49" s="271">
        <v>6.7</v>
      </c>
      <c r="BB49" s="121">
        <v>7.4</v>
      </c>
      <c r="BC49" s="121">
        <v>10.3</v>
      </c>
      <c r="BE49" s="7">
        <v>1247</v>
      </c>
      <c r="BG49" s="122">
        <f t="shared" si="54"/>
        <v>0.68</v>
      </c>
      <c r="BJ49">
        <v>0</v>
      </c>
      <c r="BK49">
        <v>12.5</v>
      </c>
      <c r="BL49">
        <v>14.7</v>
      </c>
      <c r="BM49">
        <v>21.85</v>
      </c>
      <c r="BO49">
        <f t="shared" si="86"/>
        <v>1</v>
      </c>
      <c r="BP49">
        <f t="shared" si="86"/>
        <v>1</v>
      </c>
      <c r="BQ49">
        <f t="shared" si="86"/>
        <v>1</v>
      </c>
      <c r="BR49">
        <f t="shared" si="56"/>
        <v>317</v>
      </c>
      <c r="BS49">
        <f t="shared" si="57"/>
        <v>341</v>
      </c>
      <c r="BT49">
        <f t="shared" si="58"/>
        <v>415</v>
      </c>
      <c r="BV49">
        <f t="shared" si="59"/>
        <v>0</v>
      </c>
      <c r="BW49">
        <f t="shared" si="60"/>
        <v>0</v>
      </c>
      <c r="BX49">
        <f t="shared" si="61"/>
        <v>0</v>
      </c>
      <c r="BY49">
        <f t="shared" si="62"/>
        <v>1</v>
      </c>
      <c r="BZ49">
        <f>IF(OR(EcoReviva!$L$6=10,EcoReviva!$L$6=15,EcoReviva!$L$6=20),1,IF(EcoReviva!$K$6&lt;51,1,(1-(EcoReviva!$K$6-50)*0.005)))</f>
        <v>1</v>
      </c>
      <c r="CN49" s="130" t="str">
        <f t="shared" si="19"/>
        <v>24010</v>
      </c>
      <c r="CO49" s="1">
        <v>240</v>
      </c>
      <c r="CP49">
        <v>10</v>
      </c>
      <c r="CQ49">
        <v>10.4</v>
      </c>
      <c r="CR49">
        <v>12.2</v>
      </c>
      <c r="CS49">
        <v>21.85</v>
      </c>
      <c r="CT49">
        <v>14.8</v>
      </c>
      <c r="CU49">
        <v>16.600000000000001</v>
      </c>
      <c r="CV49" s="8">
        <v>28</v>
      </c>
      <c r="DE49" s="74"/>
      <c r="DF49" s="245">
        <f>DF46</f>
        <v>135</v>
      </c>
      <c r="DG49" s="106" t="e">
        <f>BM12</f>
        <v>#N/A</v>
      </c>
      <c r="DH49" s="238" t="e">
        <f>ROUND(IF($BZ$2=1,X12,IF($BZ$2=2,X12*3.412141633,)),0)</f>
        <v>#N/A</v>
      </c>
      <c r="DI49" s="239" t="e">
        <f>IF($BZ$2=1,ROUND(AB12,0),IF($BZ$2=2,ROUND(AB12/272.7654,1),))</f>
        <v>#N/A</v>
      </c>
      <c r="DJ49" s="234" t="e">
        <f>IF($BZ$2=1,AF12,IF($BZ$2=2,AF12*0.3346,))</f>
        <v>#N/A</v>
      </c>
      <c r="DK49" s="262" t="e">
        <f>IF(BY12=1,ROUND(IF($BZ$2=1,AS12,IF($BZ$2=2,AS12*3.412141633,)),0),"")</f>
        <v>#N/A</v>
      </c>
      <c r="DL49" s="263" t="e">
        <f>IF(BY12=1,IF($BZ$2=1,ROUND(AV12,0),IF($BZ$2=2,ROUND(AV12/272.7654,1),)),"")</f>
        <v>#N/A</v>
      </c>
      <c r="DM49" s="234" t="e">
        <f>IF(BY12=1,IF($BZ$2=1,AY12,IF($BZ$2=2,AY12*0.3346,)),"")</f>
        <v>#N/A</v>
      </c>
      <c r="DN49" s="243" t="e">
        <f>L12</f>
        <v>#N/A</v>
      </c>
      <c r="DO49" s="101" t="e">
        <f t="shared" si="82"/>
        <v>#N/A</v>
      </c>
      <c r="DP49" s="258" t="e">
        <f>BC12</f>
        <v>#N/A</v>
      </c>
      <c r="DQ49" s="235" t="e">
        <f t="shared" ref="DQ49" si="88">DQ46</f>
        <v>#N/A</v>
      </c>
    </row>
    <row r="50" spans="1:121" x14ac:dyDescent="0.25">
      <c r="A50" t="str">
        <f t="shared" si="24"/>
        <v>1508515</v>
      </c>
      <c r="D50">
        <v>1</v>
      </c>
      <c r="E50">
        <v>50</v>
      </c>
      <c r="F50">
        <v>85</v>
      </c>
      <c r="G50">
        <v>15</v>
      </c>
      <c r="H50">
        <v>15.9</v>
      </c>
      <c r="I50">
        <v>0</v>
      </c>
      <c r="J50">
        <v>26</v>
      </c>
      <c r="K50">
        <v>30</v>
      </c>
      <c r="L50" s="120">
        <v>43.3</v>
      </c>
      <c r="M50" s="114">
        <f t="shared" si="25"/>
        <v>1248.8000000000002</v>
      </c>
      <c r="N50" s="7">
        <v>1597.9167676946356</v>
      </c>
      <c r="O50" s="7">
        <v>1711.9130538160239</v>
      </c>
      <c r="P50" s="7">
        <v>2331.36</v>
      </c>
      <c r="Q50" s="120">
        <v>1.5</v>
      </c>
      <c r="R50">
        <f t="shared" si="84"/>
        <v>1.08</v>
      </c>
      <c r="S50">
        <f t="shared" si="84"/>
        <v>1.08</v>
      </c>
      <c r="T50">
        <f t="shared" si="84"/>
        <v>1.08</v>
      </c>
      <c r="U50">
        <f t="shared" si="27"/>
        <v>154</v>
      </c>
      <c r="V50">
        <f t="shared" si="28"/>
        <v>354</v>
      </c>
      <c r="W50">
        <f t="shared" si="29"/>
        <v>379</v>
      </c>
      <c r="X50">
        <f t="shared" si="30"/>
        <v>516</v>
      </c>
      <c r="Y50">
        <f t="shared" si="31"/>
        <v>26</v>
      </c>
      <c r="Z50">
        <f t="shared" si="32"/>
        <v>61</v>
      </c>
      <c r="AA50">
        <f t="shared" si="33"/>
        <v>65</v>
      </c>
      <c r="AB50">
        <f t="shared" si="34"/>
        <v>89</v>
      </c>
      <c r="AC50" s="212">
        <f t="shared" si="35"/>
        <v>3.8523255857464567E-3</v>
      </c>
      <c r="AD50" s="212">
        <f t="shared" si="36"/>
        <v>2.0289689842679346E-2</v>
      </c>
      <c r="AE50" s="212">
        <f t="shared" si="37"/>
        <v>2.2969831330099888E-2</v>
      </c>
      <c r="AF50" s="212">
        <f t="shared" si="38"/>
        <v>4.2464366804561199E-2</v>
      </c>
      <c r="AG50" s="166">
        <f t="shared" si="39"/>
        <v>2.0829999999999999E-4</v>
      </c>
      <c r="AH50" s="166">
        <f t="shared" si="40"/>
        <v>1.724</v>
      </c>
      <c r="AI50" s="166">
        <f t="shared" si="41"/>
        <v>2</v>
      </c>
      <c r="AJ50" s="166">
        <f t="shared" si="42"/>
        <v>4.6182900000000003E-4</v>
      </c>
      <c r="AK50" s="114">
        <v>218.12205414485143</v>
      </c>
      <c r="AL50" s="7">
        <v>233.68300487544244</v>
      </c>
      <c r="AM50" s="7">
        <v>318.24</v>
      </c>
      <c r="AN50">
        <f t="shared" si="85"/>
        <v>1.01</v>
      </c>
      <c r="AO50">
        <f t="shared" si="85"/>
        <v>1.01</v>
      </c>
      <c r="AP50">
        <f t="shared" si="85"/>
        <v>1.01</v>
      </c>
      <c r="AQ50">
        <f t="shared" si="44"/>
        <v>218</v>
      </c>
      <c r="AR50">
        <f t="shared" si="45"/>
        <v>234</v>
      </c>
      <c r="AS50">
        <f t="shared" si="46"/>
        <v>318</v>
      </c>
      <c r="AT50">
        <f t="shared" si="47"/>
        <v>94</v>
      </c>
      <c r="AU50">
        <f t="shared" si="48"/>
        <v>101</v>
      </c>
      <c r="AV50">
        <f t="shared" si="49"/>
        <v>137</v>
      </c>
      <c r="AW50" s="212">
        <f t="shared" si="50"/>
        <v>4.7259192471277023E-2</v>
      </c>
      <c r="AX50" s="212">
        <f t="shared" si="51"/>
        <v>5.439516842211594E-2</v>
      </c>
      <c r="AY50" s="212">
        <f t="shared" si="52"/>
        <v>9.8861209110236714E-2</v>
      </c>
      <c r="AZ50" s="118">
        <f t="shared" si="53"/>
        <v>0.9</v>
      </c>
      <c r="BA50" s="271">
        <v>7</v>
      </c>
      <c r="BB50" s="121">
        <v>7.7</v>
      </c>
      <c r="BC50" s="121">
        <v>10.7</v>
      </c>
      <c r="BE50" s="7">
        <v>1561</v>
      </c>
      <c r="BG50" s="122">
        <f t="shared" si="54"/>
        <v>0.8</v>
      </c>
      <c r="BJ50">
        <v>0</v>
      </c>
      <c r="BK50">
        <v>11.3</v>
      </c>
      <c r="BL50">
        <v>13.2</v>
      </c>
      <c r="BM50">
        <v>21.85</v>
      </c>
      <c r="BO50">
        <f t="shared" si="86"/>
        <v>1</v>
      </c>
      <c r="BP50">
        <f t="shared" si="86"/>
        <v>1</v>
      </c>
      <c r="BQ50">
        <f t="shared" si="86"/>
        <v>1</v>
      </c>
      <c r="BR50">
        <f t="shared" si="56"/>
        <v>218</v>
      </c>
      <c r="BS50">
        <f t="shared" si="57"/>
        <v>234</v>
      </c>
      <c r="BT50">
        <f t="shared" si="58"/>
        <v>318</v>
      </c>
      <c r="BV50">
        <f t="shared" si="59"/>
        <v>0</v>
      </c>
      <c r="BW50">
        <f t="shared" si="60"/>
        <v>0</v>
      </c>
      <c r="BX50">
        <f t="shared" si="61"/>
        <v>0</v>
      </c>
      <c r="BY50">
        <f t="shared" si="62"/>
        <v>1</v>
      </c>
      <c r="BZ50">
        <f>IF(OR(EcoReviva!$L$6=10,EcoReviva!$L$6=15,EcoReviva!$L$6=20),1,IF(EcoReviva!$K$6&lt;51,1,(1-(EcoReviva!$K$6-50)*0.005)))</f>
        <v>1</v>
      </c>
      <c r="CN50" s="130" t="str">
        <f t="shared" si="19"/>
        <v>24015</v>
      </c>
      <c r="CO50" s="1">
        <v>240</v>
      </c>
      <c r="CP50">
        <v>15</v>
      </c>
      <c r="CQ50">
        <v>10</v>
      </c>
      <c r="CR50">
        <v>10.9</v>
      </c>
      <c r="CS50">
        <v>21.85</v>
      </c>
      <c r="CT50">
        <v>16.399999999999999</v>
      </c>
      <c r="CU50">
        <v>17.7</v>
      </c>
      <c r="CV50" s="8">
        <v>29.7</v>
      </c>
      <c r="DE50" s="74"/>
      <c r="DF50" s="253">
        <v>155</v>
      </c>
      <c r="DG50" s="102" t="e">
        <f>BJ13</f>
        <v>#N/A</v>
      </c>
      <c r="DH50" s="236" t="e">
        <f>ROUND(IF($BZ$2=1,U13,IF($BZ$2=2,U13*3.412141633,)),0)</f>
        <v>#N/A</v>
      </c>
      <c r="DI50" s="237" t="e">
        <f>IF($BZ$2=1,ROUND(Y13,0),IF($BZ$2=2,ROUND(Y13/272.7654,1),))</f>
        <v>#N/A</v>
      </c>
      <c r="DJ50" s="232" t="e">
        <f>IF($BZ$2=1,AC13,IF($BZ$2=2,AC13*0.3346,))</f>
        <v>#N/A</v>
      </c>
      <c r="DK50" s="255"/>
      <c r="DL50" s="240"/>
      <c r="DM50" s="256"/>
      <c r="DN50" s="241">
        <v>0</v>
      </c>
      <c r="DO50" s="242">
        <v>0</v>
      </c>
      <c r="DP50" s="254">
        <v>0</v>
      </c>
      <c r="DQ50" s="244" t="e">
        <f>IF($BZ$2=1,AZ13,IF($BZ$2=2,AZ13/4.54609,))</f>
        <v>#N/A</v>
      </c>
    </row>
    <row r="51" spans="1:121" x14ac:dyDescent="0.25">
      <c r="A51" t="str">
        <f t="shared" si="24"/>
        <v>1508516</v>
      </c>
      <c r="D51">
        <v>1</v>
      </c>
      <c r="E51">
        <v>50</v>
      </c>
      <c r="F51">
        <v>85</v>
      </c>
      <c r="G51">
        <v>16</v>
      </c>
      <c r="H51">
        <v>15.9</v>
      </c>
      <c r="I51">
        <v>0</v>
      </c>
      <c r="J51">
        <v>26</v>
      </c>
      <c r="K51">
        <v>30</v>
      </c>
      <c r="L51" s="120">
        <v>43.3</v>
      </c>
      <c r="M51" s="114">
        <f t="shared" si="25"/>
        <v>1161.44</v>
      </c>
      <c r="N51" s="7">
        <v>2336.669516687492</v>
      </c>
      <c r="O51" s="7">
        <v>2503.3688418217644</v>
      </c>
      <c r="P51" s="7">
        <v>3409.2</v>
      </c>
      <c r="Q51" s="120">
        <v>1.5</v>
      </c>
      <c r="R51">
        <f t="shared" si="84"/>
        <v>1.1000000000000001</v>
      </c>
      <c r="S51">
        <f t="shared" si="84"/>
        <v>1.1000000000000001</v>
      </c>
      <c r="T51">
        <f t="shared" si="84"/>
        <v>1.1000000000000001</v>
      </c>
      <c r="U51">
        <f t="shared" si="27"/>
        <v>143</v>
      </c>
      <c r="V51">
        <f t="shared" si="28"/>
        <v>503</v>
      </c>
      <c r="W51">
        <f t="shared" si="29"/>
        <v>539</v>
      </c>
      <c r="X51">
        <f t="shared" si="30"/>
        <v>734</v>
      </c>
      <c r="Y51">
        <f t="shared" si="31"/>
        <v>25</v>
      </c>
      <c r="Z51">
        <f t="shared" si="32"/>
        <v>87</v>
      </c>
      <c r="AA51">
        <f t="shared" si="33"/>
        <v>93</v>
      </c>
      <c r="AB51">
        <f t="shared" si="34"/>
        <v>126</v>
      </c>
      <c r="AC51" s="212">
        <f t="shared" si="35"/>
        <v>1.0012808649686813E-2</v>
      </c>
      <c r="AD51" s="212">
        <f t="shared" si="36"/>
        <v>0.11603302107058561</v>
      </c>
      <c r="AE51" s="212">
        <f t="shared" si="37"/>
        <v>0.13232434664919263</v>
      </c>
      <c r="AF51" s="212">
        <f t="shared" si="38"/>
        <v>0.24078689188077498</v>
      </c>
      <c r="AG51" s="166">
        <f t="shared" si="39"/>
        <v>2.0829999999999999E-4</v>
      </c>
      <c r="AH51" s="166">
        <f t="shared" si="40"/>
        <v>1.724</v>
      </c>
      <c r="AI51" s="166">
        <f t="shared" si="41"/>
        <v>4</v>
      </c>
      <c r="AJ51" s="166">
        <f t="shared" si="42"/>
        <v>1.392796E-3</v>
      </c>
      <c r="AK51" s="114">
        <v>357.77938745479025</v>
      </c>
      <c r="AL51" s="7">
        <v>383.30357134546551</v>
      </c>
      <c r="AM51" s="7">
        <v>522</v>
      </c>
      <c r="AN51">
        <f t="shared" si="85"/>
        <v>0.95</v>
      </c>
      <c r="AO51">
        <f t="shared" si="85"/>
        <v>0.95</v>
      </c>
      <c r="AP51">
        <f t="shared" si="85"/>
        <v>0.95</v>
      </c>
      <c r="AQ51">
        <f t="shared" si="44"/>
        <v>358</v>
      </c>
      <c r="AR51">
        <f t="shared" si="45"/>
        <v>383</v>
      </c>
      <c r="AS51">
        <f t="shared" si="46"/>
        <v>522</v>
      </c>
      <c r="AT51">
        <f t="shared" si="47"/>
        <v>154</v>
      </c>
      <c r="AU51">
        <f t="shared" si="48"/>
        <v>165</v>
      </c>
      <c r="AV51">
        <f t="shared" si="49"/>
        <v>224</v>
      </c>
      <c r="AW51" s="212">
        <f t="shared" si="50"/>
        <v>0.35775516318390826</v>
      </c>
      <c r="AX51" s="212">
        <f t="shared" si="51"/>
        <v>0.40995113896819951</v>
      </c>
      <c r="AY51" s="212">
        <f t="shared" si="52"/>
        <v>0.74982659188598721</v>
      </c>
      <c r="AZ51" s="118">
        <f t="shared" si="53"/>
        <v>1.7</v>
      </c>
      <c r="BA51" s="271">
        <v>7</v>
      </c>
      <c r="BB51" s="121">
        <v>7.7</v>
      </c>
      <c r="BC51" s="121">
        <v>10.7</v>
      </c>
      <c r="BE51" s="7">
        <v>1708</v>
      </c>
      <c r="BG51" s="122">
        <f t="shared" si="54"/>
        <v>0.68</v>
      </c>
      <c r="BJ51">
        <v>0</v>
      </c>
      <c r="BK51">
        <v>11.3</v>
      </c>
      <c r="BL51">
        <v>13.2</v>
      </c>
      <c r="BM51">
        <v>21.85</v>
      </c>
      <c r="BO51">
        <f t="shared" si="86"/>
        <v>1</v>
      </c>
      <c r="BP51">
        <f t="shared" si="86"/>
        <v>1</v>
      </c>
      <c r="BQ51">
        <f t="shared" si="86"/>
        <v>1</v>
      </c>
      <c r="BR51">
        <f t="shared" si="56"/>
        <v>358</v>
      </c>
      <c r="BS51">
        <f t="shared" si="57"/>
        <v>383</v>
      </c>
      <c r="BT51">
        <f t="shared" si="58"/>
        <v>522</v>
      </c>
      <c r="BV51">
        <f t="shared" si="59"/>
        <v>0</v>
      </c>
      <c r="BW51">
        <f t="shared" si="60"/>
        <v>0</v>
      </c>
      <c r="BX51">
        <f t="shared" si="61"/>
        <v>0</v>
      </c>
      <c r="BY51">
        <f t="shared" si="62"/>
        <v>1</v>
      </c>
      <c r="BZ51">
        <f>IF(OR(EcoReviva!$L$6=10,EcoReviva!$L$6=15,EcoReviva!$L$6=20),1,IF(EcoReviva!$K$6&lt;51,1,(1-(EcoReviva!$K$6-50)*0.005)))</f>
        <v>1</v>
      </c>
      <c r="CN51" s="130" t="str">
        <f t="shared" si="19"/>
        <v>26010</v>
      </c>
      <c r="CO51" s="1">
        <v>260</v>
      </c>
      <c r="CP51">
        <v>10</v>
      </c>
      <c r="CQ51">
        <v>10.199999999999999</v>
      </c>
      <c r="CR51">
        <v>11.9</v>
      </c>
      <c r="CS51">
        <v>21.85</v>
      </c>
      <c r="CT51">
        <v>16.2</v>
      </c>
      <c r="CU51">
        <v>18.600000000000001</v>
      </c>
      <c r="CV51" s="8">
        <v>31.4</v>
      </c>
      <c r="DE51" s="74"/>
      <c r="DF51" s="98">
        <f>DF50</f>
        <v>155</v>
      </c>
      <c r="DG51" s="105" t="e">
        <f>BK13</f>
        <v>#N/A</v>
      </c>
      <c r="DH51" s="99" t="e">
        <f>ROUND(IF($BZ$2=1,V13,IF($BZ$2=2,V13*3.412141633,)),0)</f>
        <v>#N/A</v>
      </c>
      <c r="DI51" s="157" t="e">
        <f>IF($BZ$2=1,ROUND(Z13,0),IF($BZ$2=2,ROUND(Z13/272.7654,1),))</f>
        <v>#N/A</v>
      </c>
      <c r="DJ51" s="233" t="e">
        <f>IF($BZ$2=1,AD13,IF($BZ$2=2,AD13*0.3346,))</f>
        <v>#N/A</v>
      </c>
      <c r="DK51" s="261" t="e">
        <f>IF(BY13=1,ROUND(IF($BZ$2=1,AQ13,IF($BZ$2=2,AQ13*3.412141633,)),0),"")</f>
        <v>#N/A</v>
      </c>
      <c r="DL51" s="109" t="e">
        <f>IF(BY13=1,IF($BZ$2=1,ROUND(AT13,0),IF($BZ$2=2,ROUND(AT13/272.7654,1),)),"")</f>
        <v>#N/A</v>
      </c>
      <c r="DM51" s="152" t="e">
        <f>IF(BY13=1,IF($BZ$2=1,AW13,IF($BZ$2=2,AW13*0.3346,)),"")</f>
        <v>#N/A</v>
      </c>
      <c r="DN51" s="100" t="e">
        <f>J13</f>
        <v>#N/A</v>
      </c>
      <c r="DO51" s="101" t="e">
        <f t="shared" ref="DO51" si="89">IF(DN51="","",DN51+8)</f>
        <v>#N/A</v>
      </c>
      <c r="DP51" s="102" t="e">
        <f>BA13</f>
        <v>#N/A</v>
      </c>
      <c r="DQ51" s="104" t="e">
        <f t="shared" ref="DQ51" si="90">DQ50</f>
        <v>#N/A</v>
      </c>
    </row>
    <row r="52" spans="1:121" x14ac:dyDescent="0.25">
      <c r="A52" t="str">
        <f t="shared" si="24"/>
        <v>1508520</v>
      </c>
      <c r="D52">
        <v>1</v>
      </c>
      <c r="E52">
        <v>50</v>
      </c>
      <c r="F52">
        <v>85</v>
      </c>
      <c r="G52">
        <v>20</v>
      </c>
      <c r="H52">
        <v>20.9</v>
      </c>
      <c r="I52">
        <v>0</v>
      </c>
      <c r="J52">
        <v>26</v>
      </c>
      <c r="K52">
        <v>30</v>
      </c>
      <c r="L52" s="120">
        <v>43.3</v>
      </c>
      <c r="M52" s="114">
        <f t="shared" si="25"/>
        <v>1746.4</v>
      </c>
      <c r="N52" s="7">
        <v>2232.7836804230465</v>
      </c>
      <c r="O52" s="7">
        <v>2401.8435041457315</v>
      </c>
      <c r="P52" s="7">
        <v>2924.64</v>
      </c>
      <c r="Q52" s="120">
        <v>1.5</v>
      </c>
      <c r="R52">
        <f t="shared" si="84"/>
        <v>1.08</v>
      </c>
      <c r="S52">
        <f t="shared" si="84"/>
        <v>1.08</v>
      </c>
      <c r="T52">
        <f t="shared" si="84"/>
        <v>1.08</v>
      </c>
      <c r="U52">
        <f t="shared" si="27"/>
        <v>215</v>
      </c>
      <c r="V52">
        <f t="shared" si="28"/>
        <v>494</v>
      </c>
      <c r="W52">
        <f t="shared" si="29"/>
        <v>532</v>
      </c>
      <c r="X52">
        <f t="shared" si="30"/>
        <v>647</v>
      </c>
      <c r="Y52">
        <f t="shared" si="31"/>
        <v>37</v>
      </c>
      <c r="Z52">
        <f t="shared" si="32"/>
        <v>85</v>
      </c>
      <c r="AA52">
        <f t="shared" si="33"/>
        <v>92</v>
      </c>
      <c r="AB52">
        <f t="shared" si="34"/>
        <v>111</v>
      </c>
      <c r="AC52" s="212">
        <f t="shared" si="35"/>
        <v>5.9382077254786277E-3</v>
      </c>
      <c r="AD52" s="212">
        <f t="shared" si="36"/>
        <v>3.0374267760031697E-2</v>
      </c>
      <c r="AE52" s="212">
        <f t="shared" si="37"/>
        <v>3.5488522398891692E-2</v>
      </c>
      <c r="AF52" s="212">
        <f t="shared" si="38"/>
        <v>5.1345750816039461E-2</v>
      </c>
      <c r="AG52" s="166">
        <f t="shared" si="39"/>
        <v>1.2760000000000001E-4</v>
      </c>
      <c r="AH52" s="166">
        <f t="shared" si="40"/>
        <v>1.7219</v>
      </c>
      <c r="AI52" s="166">
        <f t="shared" si="41"/>
        <v>2</v>
      </c>
      <c r="AJ52" s="166">
        <f t="shared" si="42"/>
        <v>3.76611E-4</v>
      </c>
      <c r="AK52" s="114">
        <v>275.93732338069162</v>
      </c>
      <c r="AL52" s="7">
        <v>296.83048721840407</v>
      </c>
      <c r="AM52" s="7">
        <v>361.44</v>
      </c>
      <c r="AN52">
        <f t="shared" si="85"/>
        <v>0.95</v>
      </c>
      <c r="AO52">
        <f t="shared" si="85"/>
        <v>0.95</v>
      </c>
      <c r="AP52">
        <f t="shared" si="85"/>
        <v>0.95</v>
      </c>
      <c r="AQ52">
        <f t="shared" si="44"/>
        <v>276</v>
      </c>
      <c r="AR52">
        <f t="shared" si="45"/>
        <v>297</v>
      </c>
      <c r="AS52">
        <f t="shared" si="46"/>
        <v>361</v>
      </c>
      <c r="AT52">
        <f t="shared" si="47"/>
        <v>119</v>
      </c>
      <c r="AU52">
        <f t="shared" si="48"/>
        <v>128</v>
      </c>
      <c r="AV52">
        <f t="shared" si="49"/>
        <v>155</v>
      </c>
      <c r="AW52" s="212">
        <f t="shared" si="50"/>
        <v>5.8884297527491122E-2</v>
      </c>
      <c r="AX52" s="212">
        <f t="shared" si="51"/>
        <v>6.7974272823055362E-2</v>
      </c>
      <c r="AY52" s="212">
        <f t="shared" si="52"/>
        <v>9.9105003086010085E-2</v>
      </c>
      <c r="AZ52" s="118">
        <f t="shared" si="53"/>
        <v>1.1000000000000001</v>
      </c>
      <c r="BA52" s="271">
        <v>7</v>
      </c>
      <c r="BB52" s="121">
        <v>7.7</v>
      </c>
      <c r="BC52" s="121">
        <v>10.7</v>
      </c>
      <c r="BE52" s="7">
        <v>2183</v>
      </c>
      <c r="BG52" s="122">
        <f t="shared" si="54"/>
        <v>0.8</v>
      </c>
      <c r="BJ52">
        <v>0</v>
      </c>
      <c r="BK52">
        <v>11.3</v>
      </c>
      <c r="BL52">
        <v>13.2</v>
      </c>
      <c r="BM52">
        <v>21.85</v>
      </c>
      <c r="BO52">
        <f t="shared" si="86"/>
        <v>1</v>
      </c>
      <c r="BP52">
        <f t="shared" si="86"/>
        <v>1</v>
      </c>
      <c r="BQ52">
        <f t="shared" si="86"/>
        <v>1</v>
      </c>
      <c r="BR52">
        <f t="shared" si="56"/>
        <v>276</v>
      </c>
      <c r="BS52">
        <f t="shared" si="57"/>
        <v>297</v>
      </c>
      <c r="BT52">
        <f t="shared" si="58"/>
        <v>361</v>
      </c>
      <c r="BV52">
        <f t="shared" si="59"/>
        <v>0</v>
      </c>
      <c r="BW52">
        <f t="shared" si="60"/>
        <v>0</v>
      </c>
      <c r="BX52">
        <f t="shared" si="61"/>
        <v>0</v>
      </c>
      <c r="BY52">
        <f t="shared" si="62"/>
        <v>1</v>
      </c>
      <c r="BZ52">
        <f>IF(OR(EcoReviva!$L$6=10,EcoReviva!$L$6=15,EcoReviva!$L$6=20),1,IF(EcoReviva!$K$6&lt;51,1,(1-(EcoReviva!$K$6-50)*0.005)))</f>
        <v>1</v>
      </c>
      <c r="CN52" s="130" t="str">
        <f t="shared" si="19"/>
        <v>26015</v>
      </c>
      <c r="CO52" s="1">
        <v>260</v>
      </c>
      <c r="CP52">
        <v>15</v>
      </c>
      <c r="CQ52">
        <v>10</v>
      </c>
      <c r="CR52">
        <v>10.9</v>
      </c>
      <c r="CS52">
        <v>21.85</v>
      </c>
      <c r="CT52">
        <v>16.2</v>
      </c>
      <c r="CU52">
        <v>18.600000000000001</v>
      </c>
      <c r="CV52" s="8">
        <v>31.4</v>
      </c>
      <c r="DE52" s="74"/>
      <c r="DF52" s="98">
        <f>DF50</f>
        <v>155</v>
      </c>
      <c r="DG52" s="105" t="e">
        <f>BL13</f>
        <v>#N/A</v>
      </c>
      <c r="DH52" s="99" t="e">
        <f>ROUND(IF($BZ$2=1,W13,IF($BZ$2=2,W13*3.412141633,)),0)</f>
        <v>#N/A</v>
      </c>
      <c r="DI52" s="157" t="e">
        <f>IF($BZ$2=1,ROUND(AA13,0),IF($BZ$2=2,ROUND(AA13/272.7654,1),))</f>
        <v>#N/A</v>
      </c>
      <c r="DJ52" s="233" t="e">
        <f>IF($BZ$2=1,AE13,IF($BZ$2=2,AE13*0.3346,))</f>
        <v>#N/A</v>
      </c>
      <c r="DK52" s="261" t="e">
        <f>IF(BY13=1,ROUND(IF($BZ$2=1,AR13,IF($BZ$2=2,AR13*3.412141633,)),0),"")</f>
        <v>#N/A</v>
      </c>
      <c r="DL52" s="109" t="e">
        <f>IF(BY13=1,IF($BZ$2=1,ROUND(AU13,0),IF($BZ$2=2,ROUND(AU13/272.7654,1),)),"")</f>
        <v>#N/A</v>
      </c>
      <c r="DM52" s="152" t="e">
        <f>IF(BY13=1,IF($BZ$2=1,AX13,IF($BZ$2=2,AX13*0.3346,)),"")</f>
        <v>#N/A</v>
      </c>
      <c r="DN52" s="100" t="e">
        <f>K13</f>
        <v>#N/A</v>
      </c>
      <c r="DO52" s="101" t="e">
        <f t="shared" si="70"/>
        <v>#N/A</v>
      </c>
      <c r="DP52" s="102" t="e">
        <f>BB13</f>
        <v>#N/A</v>
      </c>
      <c r="DQ52" s="104" t="e">
        <f t="shared" ref="DQ52" si="91">DQ50</f>
        <v>#N/A</v>
      </c>
    </row>
    <row r="53" spans="1:121" x14ac:dyDescent="0.25">
      <c r="A53" t="str">
        <f t="shared" si="24"/>
        <v>1508521</v>
      </c>
      <c r="D53">
        <v>1</v>
      </c>
      <c r="E53">
        <v>50</v>
      </c>
      <c r="F53">
        <v>85</v>
      </c>
      <c r="G53">
        <v>21</v>
      </c>
      <c r="H53">
        <v>20.9</v>
      </c>
      <c r="I53">
        <v>0</v>
      </c>
      <c r="J53">
        <v>26</v>
      </c>
      <c r="K53">
        <v>30</v>
      </c>
      <c r="L53" s="120">
        <v>43.3</v>
      </c>
      <c r="M53" s="114">
        <f t="shared" si="25"/>
        <v>1859.2</v>
      </c>
      <c r="N53" s="7">
        <v>3009.2947651024979</v>
      </c>
      <c r="O53" s="7">
        <v>3223.9795559512399</v>
      </c>
      <c r="P53" s="7">
        <v>4390.5600000000004</v>
      </c>
      <c r="Q53" s="120">
        <v>1.5</v>
      </c>
      <c r="R53">
        <f t="shared" si="84"/>
        <v>1.05</v>
      </c>
      <c r="S53">
        <f t="shared" si="84"/>
        <v>1.05</v>
      </c>
      <c r="T53">
        <f t="shared" si="84"/>
        <v>1.05</v>
      </c>
      <c r="U53">
        <f t="shared" si="27"/>
        <v>229</v>
      </c>
      <c r="V53">
        <f t="shared" si="28"/>
        <v>694</v>
      </c>
      <c r="W53">
        <f t="shared" si="29"/>
        <v>744</v>
      </c>
      <c r="X53">
        <f t="shared" si="30"/>
        <v>1013</v>
      </c>
      <c r="Y53">
        <f t="shared" si="31"/>
        <v>39</v>
      </c>
      <c r="Z53">
        <f t="shared" si="32"/>
        <v>119</v>
      </c>
      <c r="AA53">
        <f t="shared" si="33"/>
        <v>128</v>
      </c>
      <c r="AB53">
        <f t="shared" si="34"/>
        <v>174</v>
      </c>
      <c r="AC53" s="212">
        <f t="shared" si="35"/>
        <v>9.6036566509848358E-3</v>
      </c>
      <c r="AD53" s="212">
        <f t="shared" si="36"/>
        <v>8.4597786521182244E-2</v>
      </c>
      <c r="AE53" s="212">
        <f t="shared" si="37"/>
        <v>9.757056901891073E-2</v>
      </c>
      <c r="AF53" s="212">
        <f t="shared" si="38"/>
        <v>0.17803087628378794</v>
      </c>
      <c r="AG53" s="166">
        <f t="shared" si="39"/>
        <v>1.2760000000000001E-4</v>
      </c>
      <c r="AH53" s="166">
        <f t="shared" si="40"/>
        <v>1.7219</v>
      </c>
      <c r="AI53" s="166">
        <f t="shared" si="41"/>
        <v>4</v>
      </c>
      <c r="AJ53" s="166">
        <f t="shared" si="42"/>
        <v>5.1420100000000005E-4</v>
      </c>
      <c r="AK53" s="114">
        <v>390.34964893343317</v>
      </c>
      <c r="AL53" s="7">
        <v>418.19741370243202</v>
      </c>
      <c r="AM53" s="7">
        <v>569.52</v>
      </c>
      <c r="AN53">
        <f t="shared" si="85"/>
        <v>0.85</v>
      </c>
      <c r="AO53">
        <f t="shared" si="85"/>
        <v>0.85</v>
      </c>
      <c r="AP53">
        <f t="shared" si="85"/>
        <v>0.85</v>
      </c>
      <c r="AQ53">
        <f t="shared" si="44"/>
        <v>390</v>
      </c>
      <c r="AR53">
        <f t="shared" si="45"/>
        <v>418</v>
      </c>
      <c r="AS53">
        <f t="shared" si="46"/>
        <v>570</v>
      </c>
      <c r="AT53">
        <f t="shared" si="47"/>
        <v>168</v>
      </c>
      <c r="AU53">
        <f t="shared" si="48"/>
        <v>180</v>
      </c>
      <c r="AV53">
        <f t="shared" si="49"/>
        <v>245</v>
      </c>
      <c r="AW53" s="212">
        <f t="shared" si="50"/>
        <v>0.16619737529757822</v>
      </c>
      <c r="AX53" s="212">
        <f t="shared" si="51"/>
        <v>0.19026483730929833</v>
      </c>
      <c r="AY53" s="212">
        <f t="shared" si="52"/>
        <v>0.34837974363345359</v>
      </c>
      <c r="AZ53" s="118">
        <f t="shared" si="53"/>
        <v>2.2999999999999998</v>
      </c>
      <c r="BA53" s="271">
        <v>7</v>
      </c>
      <c r="BB53" s="121">
        <v>7.7</v>
      </c>
      <c r="BC53" s="121">
        <v>10.7</v>
      </c>
      <c r="BE53" s="7">
        <v>2324</v>
      </c>
      <c r="BG53" s="122">
        <f t="shared" si="54"/>
        <v>0.8</v>
      </c>
      <c r="BJ53">
        <v>0</v>
      </c>
      <c r="BK53">
        <v>11.3</v>
      </c>
      <c r="BL53">
        <v>13.2</v>
      </c>
      <c r="BM53">
        <v>21.85</v>
      </c>
      <c r="BO53">
        <f t="shared" si="86"/>
        <v>1</v>
      </c>
      <c r="BP53">
        <f t="shared" si="86"/>
        <v>1</v>
      </c>
      <c r="BQ53">
        <f t="shared" si="86"/>
        <v>1</v>
      </c>
      <c r="BR53">
        <f t="shared" si="56"/>
        <v>390</v>
      </c>
      <c r="BS53">
        <f t="shared" si="57"/>
        <v>418</v>
      </c>
      <c r="BT53">
        <f t="shared" si="58"/>
        <v>570</v>
      </c>
      <c r="BV53">
        <f t="shared" si="59"/>
        <v>0</v>
      </c>
      <c r="BW53">
        <f t="shared" si="60"/>
        <v>0</v>
      </c>
      <c r="BX53">
        <f t="shared" si="61"/>
        <v>0</v>
      </c>
      <c r="BY53">
        <f t="shared" si="62"/>
        <v>1</v>
      </c>
      <c r="BZ53">
        <f>IF(OR(EcoReviva!$L$6=10,EcoReviva!$L$6=15,EcoReviva!$L$6=20),1,IF(EcoReviva!$K$6&lt;51,1,(1-(EcoReviva!$K$6-50)*0.005)))</f>
        <v>1</v>
      </c>
      <c r="CN53" s="130" t="str">
        <f t="shared" si="19"/>
        <v>28010</v>
      </c>
      <c r="CO53" s="1">
        <v>280</v>
      </c>
      <c r="CP53">
        <v>10</v>
      </c>
      <c r="CQ53">
        <v>10.199999999999999</v>
      </c>
      <c r="CR53">
        <v>11.9</v>
      </c>
      <c r="CS53">
        <v>21.85</v>
      </c>
      <c r="CT53">
        <v>16.2</v>
      </c>
      <c r="CU53">
        <v>18.600000000000001</v>
      </c>
      <c r="CV53" s="8">
        <v>31.4</v>
      </c>
      <c r="DE53" s="74"/>
      <c r="DF53" s="245">
        <f>DF50</f>
        <v>155</v>
      </c>
      <c r="DG53" s="106" t="e">
        <f>BM13</f>
        <v>#N/A</v>
      </c>
      <c r="DH53" s="238" t="e">
        <f>ROUND(IF($BZ$2=1,X13,IF($BZ$2=2,X13*3.412141633,)),0)</f>
        <v>#N/A</v>
      </c>
      <c r="DI53" s="239" t="e">
        <f>IF($BZ$2=1,ROUND(AB13,0),IF($BZ$2=2,ROUND(AB13/272.7654,1),))</f>
        <v>#N/A</v>
      </c>
      <c r="DJ53" s="234" t="e">
        <f>IF($BZ$2=1,AF13,IF($BZ$2=2,AF13*0.3346,))</f>
        <v>#N/A</v>
      </c>
      <c r="DK53" s="262" t="e">
        <f>IF(BY13=1,ROUND(IF($BZ$2=1,AS13,IF($BZ$2=2,AS13*3.412141633,)),0),"")</f>
        <v>#N/A</v>
      </c>
      <c r="DL53" s="263" t="e">
        <f>IF(BY13=1,IF($BZ$2=1,ROUND(AV13,0),IF($BZ$2=2,ROUND(AV13/272.7654,1),)),"")</f>
        <v>#N/A</v>
      </c>
      <c r="DM53" s="234" t="e">
        <f>IF(BY13=1,IF($BZ$2=1,AY13,IF($BZ$2=2,AY13*0.3346,)),"")</f>
        <v>#N/A</v>
      </c>
      <c r="DN53" s="243" t="e">
        <f>L13</f>
        <v>#N/A</v>
      </c>
      <c r="DO53" s="101" t="e">
        <f t="shared" si="70"/>
        <v>#N/A</v>
      </c>
      <c r="DP53" s="258" t="e">
        <f>BC13</f>
        <v>#N/A</v>
      </c>
      <c r="DQ53" s="235" t="e">
        <f t="shared" ref="DQ53" si="92">DQ50</f>
        <v>#N/A</v>
      </c>
    </row>
    <row r="54" spans="1:121" x14ac:dyDescent="0.25">
      <c r="A54" t="str">
        <f t="shared" si="24"/>
        <v>1509510</v>
      </c>
      <c r="D54">
        <v>1</v>
      </c>
      <c r="E54">
        <v>50</v>
      </c>
      <c r="F54">
        <v>95</v>
      </c>
      <c r="G54">
        <v>10</v>
      </c>
      <c r="H54">
        <v>10.9</v>
      </c>
      <c r="I54">
        <v>0</v>
      </c>
      <c r="J54">
        <v>26</v>
      </c>
      <c r="K54">
        <v>30</v>
      </c>
      <c r="L54" s="120">
        <v>43</v>
      </c>
      <c r="M54" s="114">
        <f t="shared" si="25"/>
        <v>968.4</v>
      </c>
      <c r="N54" s="7">
        <v>1574.3905475253332</v>
      </c>
      <c r="O54" s="7">
        <v>1696.1265760133244</v>
      </c>
      <c r="P54" s="7">
        <v>2081.98</v>
      </c>
      <c r="Q54" s="120">
        <v>1.5</v>
      </c>
      <c r="R54">
        <f t="shared" si="84"/>
        <v>1.08</v>
      </c>
      <c r="S54">
        <f t="shared" si="84"/>
        <v>1.08</v>
      </c>
      <c r="T54">
        <f t="shared" si="84"/>
        <v>1.08</v>
      </c>
      <c r="U54">
        <f t="shared" si="27"/>
        <v>119</v>
      </c>
      <c r="V54">
        <f t="shared" si="28"/>
        <v>348</v>
      </c>
      <c r="W54">
        <f t="shared" si="29"/>
        <v>375</v>
      </c>
      <c r="X54">
        <f t="shared" si="30"/>
        <v>461</v>
      </c>
      <c r="Y54">
        <f t="shared" si="31"/>
        <v>20</v>
      </c>
      <c r="Z54">
        <f t="shared" si="32"/>
        <v>60</v>
      </c>
      <c r="AA54">
        <f t="shared" si="33"/>
        <v>65</v>
      </c>
      <c r="AB54">
        <f t="shared" si="34"/>
        <v>79</v>
      </c>
      <c r="AC54" s="212">
        <f t="shared" si="35"/>
        <v>2.5725018876951635E-3</v>
      </c>
      <c r="AD54" s="212">
        <f t="shared" si="36"/>
        <v>2.057471220816803E-2</v>
      </c>
      <c r="AE54" s="212">
        <f t="shared" si="37"/>
        <v>2.3958867642405405E-2</v>
      </c>
      <c r="AF54" s="212">
        <f t="shared" si="38"/>
        <v>3.4739061725034548E-2</v>
      </c>
      <c r="AG54" s="166">
        <f t="shared" si="39"/>
        <v>3.969E-4</v>
      </c>
      <c r="AH54" s="166">
        <f t="shared" si="40"/>
        <v>1.7345999999999999</v>
      </c>
      <c r="AI54" s="166">
        <f t="shared" si="41"/>
        <v>2</v>
      </c>
      <c r="AJ54" s="166">
        <f t="shared" si="42"/>
        <v>3.6734700000000002E-4</v>
      </c>
      <c r="AK54" s="114">
        <v>218.26918973175157</v>
      </c>
      <c r="AL54" s="7">
        <v>235.14633901405676</v>
      </c>
      <c r="AM54" s="7">
        <v>288.64</v>
      </c>
      <c r="AN54">
        <f t="shared" si="85"/>
        <v>0.98</v>
      </c>
      <c r="AO54">
        <f t="shared" si="85"/>
        <v>0.98</v>
      </c>
      <c r="AP54">
        <f t="shared" si="85"/>
        <v>0.98</v>
      </c>
      <c r="AQ54">
        <f t="shared" si="44"/>
        <v>218</v>
      </c>
      <c r="AR54">
        <f t="shared" si="45"/>
        <v>235</v>
      </c>
      <c r="AS54">
        <f t="shared" si="46"/>
        <v>289</v>
      </c>
      <c r="AT54">
        <f t="shared" si="47"/>
        <v>94</v>
      </c>
      <c r="AU54">
        <f t="shared" si="48"/>
        <v>101</v>
      </c>
      <c r="AV54">
        <f t="shared" si="49"/>
        <v>124</v>
      </c>
      <c r="AW54" s="212">
        <f t="shared" si="50"/>
        <v>4.8400117222298762E-2</v>
      </c>
      <c r="AX54" s="212">
        <f t="shared" si="51"/>
        <v>5.5515392508300732E-2</v>
      </c>
      <c r="AY54" s="212">
        <f t="shared" si="52"/>
        <v>8.2177481171355968E-2</v>
      </c>
      <c r="AZ54" s="118">
        <f t="shared" si="53"/>
        <v>0.6</v>
      </c>
      <c r="BA54" s="1">
        <v>7.8</v>
      </c>
      <c r="BB54">
        <v>8.6999999999999993</v>
      </c>
      <c r="BC54">
        <v>12.2</v>
      </c>
      <c r="BE54" s="7">
        <v>1076</v>
      </c>
      <c r="BG54" s="122">
        <f t="shared" si="54"/>
        <v>0.9</v>
      </c>
      <c r="BJ54">
        <v>0</v>
      </c>
      <c r="BK54">
        <v>12.3</v>
      </c>
      <c r="BL54">
        <v>14.1</v>
      </c>
      <c r="BM54">
        <v>21.85</v>
      </c>
      <c r="BO54">
        <f t="shared" si="86"/>
        <v>1</v>
      </c>
      <c r="BP54">
        <f t="shared" si="86"/>
        <v>1</v>
      </c>
      <c r="BQ54">
        <f t="shared" si="86"/>
        <v>1</v>
      </c>
      <c r="BR54">
        <f t="shared" si="56"/>
        <v>218</v>
      </c>
      <c r="BS54">
        <f t="shared" si="57"/>
        <v>235</v>
      </c>
      <c r="BT54">
        <f t="shared" si="58"/>
        <v>289</v>
      </c>
      <c r="BV54">
        <f t="shared" si="59"/>
        <v>0</v>
      </c>
      <c r="BW54">
        <f t="shared" si="60"/>
        <v>0</v>
      </c>
      <c r="BX54">
        <f t="shared" si="61"/>
        <v>0</v>
      </c>
      <c r="BY54">
        <f t="shared" si="62"/>
        <v>1</v>
      </c>
      <c r="BZ54">
        <f>IF(OR(EcoReviva!$L$6=10,EcoReviva!$L$6=15,EcoReviva!$L$6=20),1,IF(EcoReviva!$K$6&lt;51,1,(1-(EcoReviva!$K$6-50)*0.005)))</f>
        <v>1</v>
      </c>
      <c r="CN54" s="130" t="str">
        <f t="shared" si="19"/>
        <v>28015</v>
      </c>
      <c r="CO54" s="1">
        <v>280</v>
      </c>
      <c r="CP54">
        <v>15</v>
      </c>
      <c r="CQ54">
        <v>10</v>
      </c>
      <c r="CR54">
        <v>10.6</v>
      </c>
      <c r="CS54">
        <v>21.85</v>
      </c>
      <c r="CT54">
        <v>19.3</v>
      </c>
      <c r="CU54">
        <v>20.399999999999999</v>
      </c>
      <c r="CV54" s="8">
        <v>34.5</v>
      </c>
      <c r="DE54" s="74"/>
      <c r="DF54" s="253">
        <v>175</v>
      </c>
      <c r="DG54" s="102" t="e">
        <f>BJ14</f>
        <v>#N/A</v>
      </c>
      <c r="DH54" s="236" t="e">
        <f>ROUND(IF($BZ$2=1,U14,IF($BZ$2=2,U14*3.412141633,)),0)</f>
        <v>#N/A</v>
      </c>
      <c r="DI54" s="237" t="e">
        <f>IF($BZ$2=1,ROUND(Y14,0),IF($BZ$2=2,ROUND(Y14/272.7654,1),))</f>
        <v>#N/A</v>
      </c>
      <c r="DJ54" s="232" t="e">
        <f>IF($BZ$2=1,AC14,IF($BZ$2=2,AC14*0.3346,))</f>
        <v>#N/A</v>
      </c>
      <c r="DK54" s="255"/>
      <c r="DL54" s="240"/>
      <c r="DM54" s="256"/>
      <c r="DN54" s="241">
        <v>0</v>
      </c>
      <c r="DO54" s="242">
        <v>0</v>
      </c>
      <c r="DP54" s="254">
        <v>0</v>
      </c>
      <c r="DQ54" s="244" t="e">
        <f>IF($BZ$2=1,AZ14,IF($BZ$2=2,AZ14/4.54609,))</f>
        <v>#N/A</v>
      </c>
    </row>
    <row r="55" spans="1:121" x14ac:dyDescent="0.25">
      <c r="A55" t="str">
        <f t="shared" si="24"/>
        <v>1509511</v>
      </c>
      <c r="D55">
        <v>1</v>
      </c>
      <c r="E55">
        <v>50</v>
      </c>
      <c r="F55">
        <v>95</v>
      </c>
      <c r="G55">
        <v>11</v>
      </c>
      <c r="H55">
        <v>10.9</v>
      </c>
      <c r="I55">
        <v>0</v>
      </c>
      <c r="J55">
        <v>26</v>
      </c>
      <c r="K55">
        <v>30</v>
      </c>
      <c r="L55" s="120">
        <v>43</v>
      </c>
      <c r="M55" s="114">
        <f t="shared" si="25"/>
        <v>942.48</v>
      </c>
      <c r="N55" s="7">
        <v>2136.1856779144437</v>
      </c>
      <c r="O55" s="7">
        <v>2301.3611872256411</v>
      </c>
      <c r="P55" s="7">
        <v>2824.9</v>
      </c>
      <c r="Q55" s="120">
        <v>1.5</v>
      </c>
      <c r="R55">
        <f t="shared" si="84"/>
        <v>1.1000000000000001</v>
      </c>
      <c r="S55">
        <f t="shared" si="84"/>
        <v>1.1000000000000001</v>
      </c>
      <c r="T55">
        <f t="shared" si="84"/>
        <v>1.1000000000000001</v>
      </c>
      <c r="U55">
        <f t="shared" si="27"/>
        <v>116</v>
      </c>
      <c r="V55">
        <f t="shared" si="28"/>
        <v>460</v>
      </c>
      <c r="W55">
        <f t="shared" si="29"/>
        <v>495</v>
      </c>
      <c r="X55">
        <f t="shared" si="30"/>
        <v>608</v>
      </c>
      <c r="Y55">
        <f t="shared" si="31"/>
        <v>20</v>
      </c>
      <c r="Z55">
        <f t="shared" si="32"/>
        <v>79</v>
      </c>
      <c r="AA55">
        <f t="shared" si="33"/>
        <v>85</v>
      </c>
      <c r="AB55">
        <f t="shared" si="34"/>
        <v>105</v>
      </c>
      <c r="AC55" s="212">
        <f t="shared" si="35"/>
        <v>4.5162122553903264E-3</v>
      </c>
      <c r="AD55" s="212">
        <f t="shared" si="36"/>
        <v>5.9667403759269093E-2</v>
      </c>
      <c r="AE55" s="212">
        <f t="shared" si="37"/>
        <v>6.8528310638445236E-2</v>
      </c>
      <c r="AF55" s="212">
        <f t="shared" si="38"/>
        <v>0.10225182698729871</v>
      </c>
      <c r="AG55" s="166">
        <f t="shared" si="39"/>
        <v>3.969E-4</v>
      </c>
      <c r="AH55" s="166">
        <f t="shared" si="40"/>
        <v>1.7345999999999999</v>
      </c>
      <c r="AI55" s="166">
        <f t="shared" si="41"/>
        <v>4</v>
      </c>
      <c r="AJ55" s="166">
        <f t="shared" si="42"/>
        <v>5.7428799999999995E-4</v>
      </c>
      <c r="AK55" s="114">
        <v>358</v>
      </c>
      <c r="AL55" s="7">
        <v>385</v>
      </c>
      <c r="AM55" s="7">
        <v>473</v>
      </c>
      <c r="AN55">
        <f t="shared" si="85"/>
        <v>0.95</v>
      </c>
      <c r="AO55">
        <f t="shared" si="85"/>
        <v>0.95</v>
      </c>
      <c r="AP55">
        <f t="shared" si="85"/>
        <v>0.95</v>
      </c>
      <c r="AQ55">
        <f t="shared" si="44"/>
        <v>358</v>
      </c>
      <c r="AR55">
        <f t="shared" si="45"/>
        <v>385</v>
      </c>
      <c r="AS55">
        <f t="shared" si="46"/>
        <v>473</v>
      </c>
      <c r="AT55">
        <f t="shared" si="47"/>
        <v>154</v>
      </c>
      <c r="AU55">
        <f t="shared" si="48"/>
        <v>166</v>
      </c>
      <c r="AV55">
        <f t="shared" si="49"/>
        <v>203</v>
      </c>
      <c r="AW55" s="212">
        <f t="shared" si="50"/>
        <v>0.21159659242464665</v>
      </c>
      <c r="AX55" s="212">
        <f t="shared" si="51"/>
        <v>0.24406768984283483</v>
      </c>
      <c r="AY55" s="212">
        <f t="shared" si="52"/>
        <v>0.35807447221416694</v>
      </c>
      <c r="AZ55" s="118">
        <f t="shared" si="53"/>
        <v>1.3</v>
      </c>
      <c r="BA55" s="1">
        <v>7.8</v>
      </c>
      <c r="BB55">
        <v>8.6999999999999993</v>
      </c>
      <c r="BC55">
        <v>12.2</v>
      </c>
      <c r="BE55" s="7">
        <v>1386</v>
      </c>
      <c r="BG55" s="122">
        <f t="shared" si="54"/>
        <v>0.68</v>
      </c>
      <c r="BJ55">
        <v>0</v>
      </c>
      <c r="BK55">
        <v>12.3</v>
      </c>
      <c r="BL55">
        <v>14.1</v>
      </c>
      <c r="BM55">
        <v>21.85</v>
      </c>
      <c r="BO55">
        <f t="shared" si="86"/>
        <v>1</v>
      </c>
      <c r="BP55">
        <f t="shared" si="86"/>
        <v>1</v>
      </c>
      <c r="BQ55">
        <f t="shared" si="86"/>
        <v>1</v>
      </c>
      <c r="BR55">
        <f t="shared" si="56"/>
        <v>358</v>
      </c>
      <c r="BS55">
        <f t="shared" si="57"/>
        <v>385</v>
      </c>
      <c r="BT55">
        <f t="shared" si="58"/>
        <v>473</v>
      </c>
      <c r="BV55">
        <f t="shared" si="59"/>
        <v>0</v>
      </c>
      <c r="BW55">
        <f t="shared" si="60"/>
        <v>0</v>
      </c>
      <c r="BX55">
        <f t="shared" si="61"/>
        <v>0</v>
      </c>
      <c r="BY55">
        <f t="shared" si="62"/>
        <v>1</v>
      </c>
      <c r="BZ55">
        <f>IF(OR(EcoReviva!$L$6=10,EcoReviva!$L$6=15,EcoReviva!$L$6=20),1,IF(EcoReviva!$K$6&lt;51,1,(1-(EcoReviva!$K$6-50)*0.005)))</f>
        <v>1</v>
      </c>
      <c r="CN55" s="130" t="str">
        <f t="shared" si="19"/>
        <v>30010</v>
      </c>
      <c r="CO55" s="1">
        <v>300</v>
      </c>
      <c r="CP55">
        <v>10</v>
      </c>
      <c r="CQ55">
        <f>CQ53</f>
        <v>10.199999999999999</v>
      </c>
      <c r="CR55">
        <f>CR53</f>
        <v>11.9</v>
      </c>
      <c r="CS55">
        <f>CS53</f>
        <v>21.85</v>
      </c>
      <c r="CT55">
        <v>16.2</v>
      </c>
      <c r="CU55">
        <v>18.600000000000001</v>
      </c>
      <c r="CV55" s="8">
        <v>31.4</v>
      </c>
      <c r="DE55" s="74"/>
      <c r="DF55" s="98">
        <f>DF54</f>
        <v>175</v>
      </c>
      <c r="DG55" s="105" t="e">
        <f>BK14</f>
        <v>#N/A</v>
      </c>
      <c r="DH55" s="99" t="e">
        <f>ROUND(IF($BZ$2=1,V14,IF($BZ$2=2,V14*3.412141633,)),0)</f>
        <v>#N/A</v>
      </c>
      <c r="DI55" s="157" t="e">
        <f>IF($BZ$2=1,ROUND(Z14,0),IF($BZ$2=2,ROUND(Z14/272.7654,1),))</f>
        <v>#N/A</v>
      </c>
      <c r="DJ55" s="233" t="e">
        <f>IF($BZ$2=1,AD14,IF($BZ$2=2,AD14*0.3346,))</f>
        <v>#N/A</v>
      </c>
      <c r="DK55" s="261" t="e">
        <f>IF(BY14=1,ROUND(IF($BZ$2=1,AQ14,IF($BZ$2=2,AQ14*3.412141633,)),0),"")</f>
        <v>#N/A</v>
      </c>
      <c r="DL55" s="109" t="e">
        <f>IF(BY14=1,IF($BZ$2=1,ROUND(AT14,0),IF($BZ$2=2,ROUND(AT14/272.7654,1),)),"")</f>
        <v>#N/A</v>
      </c>
      <c r="DM55" s="152" t="e">
        <f>IF(BY14=1,IF($BZ$2=1,AW14,IF($BZ$2=2,AW14*0.3346,)),"")</f>
        <v>#N/A</v>
      </c>
      <c r="DN55" s="100" t="e">
        <f>J14</f>
        <v>#N/A</v>
      </c>
      <c r="DO55" s="101" t="e">
        <f t="shared" ref="DO55" si="93">IF(DN55="","",DN55+8)</f>
        <v>#N/A</v>
      </c>
      <c r="DP55" s="102" t="e">
        <f>BA14</f>
        <v>#N/A</v>
      </c>
      <c r="DQ55" s="104" t="e">
        <f t="shared" ref="DQ55" si="94">DQ54</f>
        <v>#N/A</v>
      </c>
    </row>
    <row r="56" spans="1:121" x14ac:dyDescent="0.25">
      <c r="A56" t="str">
        <f t="shared" si="24"/>
        <v>1509515</v>
      </c>
      <c r="D56">
        <v>1</v>
      </c>
      <c r="E56">
        <v>50</v>
      </c>
      <c r="F56">
        <v>95</v>
      </c>
      <c r="G56">
        <v>15</v>
      </c>
      <c r="H56">
        <v>15.9</v>
      </c>
      <c r="I56">
        <v>0</v>
      </c>
      <c r="J56">
        <v>26</v>
      </c>
      <c r="K56">
        <v>30</v>
      </c>
      <c r="L56" s="120">
        <v>44.1</v>
      </c>
      <c r="M56" s="114">
        <f t="shared" si="25"/>
        <v>1387.2</v>
      </c>
      <c r="N56" s="7">
        <v>1798.7737222599399</v>
      </c>
      <c r="O56" s="7">
        <v>1926.0891717740149</v>
      </c>
      <c r="P56" s="7">
        <v>2655.16</v>
      </c>
      <c r="Q56" s="120">
        <v>1.5</v>
      </c>
      <c r="R56">
        <f t="shared" si="84"/>
        <v>1.08</v>
      </c>
      <c r="S56">
        <f t="shared" si="84"/>
        <v>1.08</v>
      </c>
      <c r="T56">
        <f t="shared" si="84"/>
        <v>1.08</v>
      </c>
      <c r="U56">
        <f t="shared" si="27"/>
        <v>171</v>
      </c>
      <c r="V56">
        <f t="shared" si="28"/>
        <v>398</v>
      </c>
      <c r="W56">
        <f t="shared" si="29"/>
        <v>426</v>
      </c>
      <c r="X56">
        <f t="shared" si="30"/>
        <v>588</v>
      </c>
      <c r="Y56">
        <f t="shared" si="31"/>
        <v>29</v>
      </c>
      <c r="Z56">
        <f t="shared" si="32"/>
        <v>68</v>
      </c>
      <c r="AA56">
        <f t="shared" si="33"/>
        <v>73</v>
      </c>
      <c r="AB56">
        <f t="shared" si="34"/>
        <v>101</v>
      </c>
      <c r="AC56" s="212">
        <f t="shared" si="35"/>
        <v>4.8988854852680935E-3</v>
      </c>
      <c r="AD56" s="212">
        <f t="shared" si="36"/>
        <v>2.5676037912831511E-2</v>
      </c>
      <c r="AE56" s="212">
        <f t="shared" si="37"/>
        <v>2.9484629373763529E-2</v>
      </c>
      <c r="AF56" s="212">
        <f t="shared" si="38"/>
        <v>5.556035477592839E-2</v>
      </c>
      <c r="AG56" s="166">
        <f t="shared" si="39"/>
        <v>2.0829999999999999E-4</v>
      </c>
      <c r="AH56" s="166">
        <f t="shared" si="40"/>
        <v>1.724</v>
      </c>
      <c r="AI56" s="166">
        <f t="shared" si="41"/>
        <v>2</v>
      </c>
      <c r="AJ56" s="166">
        <f t="shared" si="42"/>
        <v>4.6182900000000003E-4</v>
      </c>
      <c r="AK56" s="114">
        <v>245.53983484833029</v>
      </c>
      <c r="AL56" s="7">
        <v>262.91890485611941</v>
      </c>
      <c r="AM56" s="7">
        <v>362.44</v>
      </c>
      <c r="AN56">
        <f t="shared" si="85"/>
        <v>1.01</v>
      </c>
      <c r="AO56">
        <f t="shared" si="85"/>
        <v>1.01</v>
      </c>
      <c r="AP56">
        <f t="shared" si="85"/>
        <v>1.01</v>
      </c>
      <c r="AQ56">
        <f t="shared" si="44"/>
        <v>246</v>
      </c>
      <c r="AR56">
        <f t="shared" si="45"/>
        <v>263</v>
      </c>
      <c r="AS56">
        <f t="shared" si="46"/>
        <v>362</v>
      </c>
      <c r="AT56">
        <f t="shared" si="47"/>
        <v>106</v>
      </c>
      <c r="AU56">
        <f t="shared" si="48"/>
        <v>113</v>
      </c>
      <c r="AV56">
        <f t="shared" si="49"/>
        <v>156</v>
      </c>
      <c r="AW56" s="212">
        <f t="shared" si="50"/>
        <v>6.1060509468788451E-2</v>
      </c>
      <c r="AX56" s="212">
        <f t="shared" si="51"/>
        <v>6.9188449256100223E-2</v>
      </c>
      <c r="AY56" s="212">
        <f t="shared" si="52"/>
        <v>0.13001423299885626</v>
      </c>
      <c r="AZ56" s="118">
        <f t="shared" si="53"/>
        <v>1</v>
      </c>
      <c r="BA56" s="1">
        <v>7</v>
      </c>
      <c r="BB56">
        <v>7.7</v>
      </c>
      <c r="BC56">
        <v>10.7</v>
      </c>
      <c r="BE56" s="7">
        <v>1734</v>
      </c>
      <c r="BG56" s="122">
        <f t="shared" si="54"/>
        <v>0.8</v>
      </c>
      <c r="BJ56">
        <v>0</v>
      </c>
      <c r="BK56">
        <v>10.9</v>
      </c>
      <c r="BL56">
        <v>12.8</v>
      </c>
      <c r="BM56">
        <v>21.85</v>
      </c>
      <c r="BO56">
        <f t="shared" si="86"/>
        <v>1</v>
      </c>
      <c r="BP56">
        <f t="shared" si="86"/>
        <v>1</v>
      </c>
      <c r="BQ56">
        <f t="shared" si="86"/>
        <v>1</v>
      </c>
      <c r="BR56">
        <f t="shared" si="56"/>
        <v>246</v>
      </c>
      <c r="BS56">
        <f t="shared" si="57"/>
        <v>263</v>
      </c>
      <c r="BT56">
        <f t="shared" si="58"/>
        <v>362</v>
      </c>
      <c r="BV56">
        <f t="shared" si="59"/>
        <v>0</v>
      </c>
      <c r="BW56">
        <f t="shared" si="60"/>
        <v>0</v>
      </c>
      <c r="BX56">
        <f t="shared" si="61"/>
        <v>0</v>
      </c>
      <c r="BY56">
        <f t="shared" si="62"/>
        <v>1</v>
      </c>
      <c r="BZ56">
        <f>IF(OR(EcoReviva!$L$6=10,EcoReviva!$L$6=15,EcoReviva!$L$6=20),1,IF(EcoReviva!$K$6&lt;51,1,(1-(EcoReviva!$K$6-50)*0.005)))</f>
        <v>1</v>
      </c>
      <c r="CN56" s="131" t="str">
        <f t="shared" si="19"/>
        <v>30015</v>
      </c>
      <c r="CO56" s="123">
        <v>300</v>
      </c>
      <c r="CP56" s="124">
        <v>15</v>
      </c>
      <c r="CQ56" s="124">
        <f>CQ54</f>
        <v>10</v>
      </c>
      <c r="CR56" s="124">
        <f t="shared" ref="CR56:CS56" si="95">CR54</f>
        <v>10.6</v>
      </c>
      <c r="CS56" s="124">
        <f t="shared" si="95"/>
        <v>21.85</v>
      </c>
      <c r="CT56" s="124">
        <v>19.3</v>
      </c>
      <c r="CU56" s="124">
        <v>20.399999999999999</v>
      </c>
      <c r="CV56" s="125">
        <v>34.5</v>
      </c>
      <c r="DE56" s="74"/>
      <c r="DF56" s="98">
        <f>DF54</f>
        <v>175</v>
      </c>
      <c r="DG56" s="105" t="e">
        <f>BL14</f>
        <v>#N/A</v>
      </c>
      <c r="DH56" s="99" t="e">
        <f>ROUND(IF($BZ$2=1,W14,IF($BZ$2=2,W14*3.412141633,)),0)</f>
        <v>#N/A</v>
      </c>
      <c r="DI56" s="157" t="e">
        <f>IF($BZ$2=1,ROUND(AA14,0),IF($BZ$2=2,ROUND(AA14/272.7654,1),))</f>
        <v>#N/A</v>
      </c>
      <c r="DJ56" s="233" t="e">
        <f>IF($BZ$2=1,AE14,IF($BZ$2=2,AE14*0.3346,))</f>
        <v>#N/A</v>
      </c>
      <c r="DK56" s="261" t="e">
        <f>IF(BY14=1,ROUND(IF($BZ$2=1,AR14,IF($BZ$2=2,AR14*3.412141633,)),0),"")</f>
        <v>#N/A</v>
      </c>
      <c r="DL56" s="109" t="e">
        <f>IF(BY14=1,IF($BZ$2=1,ROUND(AU14,0),IF($BZ$2=2,ROUND(AU14/272.7654,1),)),"")</f>
        <v>#N/A</v>
      </c>
      <c r="DM56" s="152" t="e">
        <f>IF(BY14=1,IF($BZ$2=1,AX14,IF($BZ$2=2,AX14*0.3346,)),"")</f>
        <v>#N/A</v>
      </c>
      <c r="DN56" s="100" t="e">
        <f>K14</f>
        <v>#N/A</v>
      </c>
      <c r="DO56" s="101" t="e">
        <f t="shared" si="74"/>
        <v>#N/A</v>
      </c>
      <c r="DP56" s="102" t="e">
        <f>BB14</f>
        <v>#N/A</v>
      </c>
      <c r="DQ56" s="104" t="e">
        <f t="shared" ref="DQ56" si="96">DQ54</f>
        <v>#N/A</v>
      </c>
    </row>
    <row r="57" spans="1:121" x14ac:dyDescent="0.25">
      <c r="A57" t="str">
        <f t="shared" si="24"/>
        <v>1509516</v>
      </c>
      <c r="D57">
        <v>1</v>
      </c>
      <c r="E57">
        <v>50</v>
      </c>
      <c r="F57">
        <v>95</v>
      </c>
      <c r="G57">
        <v>16</v>
      </c>
      <c r="H57">
        <v>15.9</v>
      </c>
      <c r="I57">
        <v>0</v>
      </c>
      <c r="J57">
        <v>26</v>
      </c>
      <c r="K57">
        <v>30</v>
      </c>
      <c r="L57" s="120">
        <v>44.1</v>
      </c>
      <c r="M57" s="114">
        <f t="shared" si="25"/>
        <v>1290.6400000000001</v>
      </c>
      <c r="N57" s="7">
        <v>2630.3871448118639</v>
      </c>
      <c r="O57" s="7">
        <v>2815.9633812075199</v>
      </c>
      <c r="P57" s="7">
        <v>3882.7</v>
      </c>
      <c r="Q57" s="120">
        <v>1.5</v>
      </c>
      <c r="R57">
        <f t="shared" si="84"/>
        <v>1.1000000000000001</v>
      </c>
      <c r="S57">
        <f t="shared" si="84"/>
        <v>1.1000000000000001</v>
      </c>
      <c r="T57">
        <f t="shared" si="84"/>
        <v>1.1000000000000001</v>
      </c>
      <c r="U57">
        <f t="shared" si="27"/>
        <v>159</v>
      </c>
      <c r="V57">
        <f t="shared" si="28"/>
        <v>566</v>
      </c>
      <c r="W57">
        <f t="shared" si="29"/>
        <v>606</v>
      </c>
      <c r="X57">
        <f t="shared" si="30"/>
        <v>836</v>
      </c>
      <c r="Y57">
        <f t="shared" si="31"/>
        <v>27</v>
      </c>
      <c r="Z57">
        <f t="shared" si="32"/>
        <v>97</v>
      </c>
      <c r="AA57">
        <f t="shared" si="33"/>
        <v>104</v>
      </c>
      <c r="AB57">
        <f t="shared" si="34"/>
        <v>144</v>
      </c>
      <c r="AC57" s="212">
        <f t="shared" si="35"/>
        <v>1.1882299240725406E-2</v>
      </c>
      <c r="AD57" s="212">
        <f t="shared" si="36"/>
        <v>0.14594603205575019</v>
      </c>
      <c r="AE57" s="212">
        <f t="shared" si="37"/>
        <v>0.16738686545518575</v>
      </c>
      <c r="AF57" s="212">
        <f t="shared" si="38"/>
        <v>0.31765399504571312</v>
      </c>
      <c r="AG57" s="166">
        <f t="shared" si="39"/>
        <v>2.0829999999999999E-4</v>
      </c>
      <c r="AH57" s="166">
        <f t="shared" si="40"/>
        <v>1.724</v>
      </c>
      <c r="AI57" s="166">
        <f t="shared" si="41"/>
        <v>4</v>
      </c>
      <c r="AJ57" s="166">
        <f t="shared" si="42"/>
        <v>1.392796E-3</v>
      </c>
      <c r="AK57" s="114">
        <v>403</v>
      </c>
      <c r="AL57" s="7">
        <v>431</v>
      </c>
      <c r="AM57" s="7">
        <v>595</v>
      </c>
      <c r="AN57">
        <f t="shared" si="85"/>
        <v>0.95</v>
      </c>
      <c r="AO57">
        <f t="shared" si="85"/>
        <v>0.95</v>
      </c>
      <c r="AP57">
        <f t="shared" si="85"/>
        <v>0.95</v>
      </c>
      <c r="AQ57">
        <f t="shared" si="44"/>
        <v>403</v>
      </c>
      <c r="AR57">
        <f t="shared" si="45"/>
        <v>431</v>
      </c>
      <c r="AS57">
        <f t="shared" si="46"/>
        <v>595</v>
      </c>
      <c r="AT57">
        <f t="shared" si="47"/>
        <v>173</v>
      </c>
      <c r="AU57">
        <f t="shared" si="48"/>
        <v>185</v>
      </c>
      <c r="AV57">
        <f t="shared" si="49"/>
        <v>256</v>
      </c>
      <c r="AW57" s="212">
        <f t="shared" si="50"/>
        <v>0.4560138189803864</v>
      </c>
      <c r="AX57" s="212">
        <f t="shared" si="51"/>
        <v>0.52047372559737914</v>
      </c>
      <c r="AY57" s="212">
        <f t="shared" si="52"/>
        <v>0.98787750842271427</v>
      </c>
      <c r="AZ57" s="118">
        <f t="shared" si="53"/>
        <v>1.9</v>
      </c>
      <c r="BA57" s="1">
        <v>7</v>
      </c>
      <c r="BB57">
        <v>7.7</v>
      </c>
      <c r="BC57">
        <v>10.7</v>
      </c>
      <c r="BE57" s="7">
        <v>1898</v>
      </c>
      <c r="BG57" s="122">
        <f t="shared" si="54"/>
        <v>0.68</v>
      </c>
      <c r="BJ57">
        <v>0</v>
      </c>
      <c r="BK57">
        <v>10.9</v>
      </c>
      <c r="BL57">
        <v>12.8</v>
      </c>
      <c r="BM57">
        <v>21.85</v>
      </c>
      <c r="BO57">
        <f t="shared" si="86"/>
        <v>1</v>
      </c>
      <c r="BP57">
        <f t="shared" si="86"/>
        <v>1</v>
      </c>
      <c r="BQ57">
        <f t="shared" si="86"/>
        <v>1</v>
      </c>
      <c r="BR57">
        <f t="shared" si="56"/>
        <v>403</v>
      </c>
      <c r="BS57">
        <f t="shared" si="57"/>
        <v>431</v>
      </c>
      <c r="BT57">
        <f t="shared" si="58"/>
        <v>595</v>
      </c>
      <c r="BV57">
        <f t="shared" si="59"/>
        <v>0</v>
      </c>
      <c r="BW57">
        <f t="shared" si="60"/>
        <v>0</v>
      </c>
      <c r="BX57">
        <f t="shared" si="61"/>
        <v>0</v>
      </c>
      <c r="BY57">
        <f t="shared" si="62"/>
        <v>1</v>
      </c>
      <c r="BZ57">
        <f>IF(OR(EcoReviva!$L$6=10,EcoReviva!$L$6=15,EcoReviva!$L$6=20),1,IF(EcoReviva!$K$6&lt;51,1,(1-(EcoReviva!$K$6-50)*0.005)))</f>
        <v>1</v>
      </c>
      <c r="DE57" s="74"/>
      <c r="DF57" s="245">
        <f>DF54</f>
        <v>175</v>
      </c>
      <c r="DG57" s="106" t="e">
        <f>BM14</f>
        <v>#N/A</v>
      </c>
      <c r="DH57" s="238" t="e">
        <f>ROUND(IF($BZ$2=1,X14,IF($BZ$2=2,X14*3.412141633,)),0)</f>
        <v>#N/A</v>
      </c>
      <c r="DI57" s="239" t="e">
        <f>IF($BZ$2=1,ROUND(AB14,0),IF($BZ$2=2,ROUND(AB14/272.7654,1),))</f>
        <v>#N/A</v>
      </c>
      <c r="DJ57" s="234" t="e">
        <f>IF($BZ$2=1,AF14,IF($BZ$2=2,AF14*0.3346,))</f>
        <v>#N/A</v>
      </c>
      <c r="DK57" s="262" t="e">
        <f>IF(BY14=1,ROUND(IF($BZ$2=1,AS14,IF($BZ$2=2,AS14*3.412141633,)),0),"")</f>
        <v>#N/A</v>
      </c>
      <c r="DL57" s="263" t="e">
        <f>IF(BY14=1,IF($BZ$2=1,ROUND(AV14,0),IF($BZ$2=2,ROUND(AV14/272.7654,1),)),"")</f>
        <v>#N/A</v>
      </c>
      <c r="DM57" s="234" t="e">
        <f>IF(BY14=1,IF($BZ$2=1,AY14,IF($BZ$2=2,AY14*0.3346,)),"")</f>
        <v>#N/A</v>
      </c>
      <c r="DN57" s="243" t="e">
        <f>L14</f>
        <v>#N/A</v>
      </c>
      <c r="DO57" s="101" t="e">
        <f t="shared" si="74"/>
        <v>#N/A</v>
      </c>
      <c r="DP57" s="258" t="e">
        <f>BC14</f>
        <v>#N/A</v>
      </c>
      <c r="DQ57" s="235" t="e">
        <f t="shared" ref="DQ57" si="97">DQ54</f>
        <v>#N/A</v>
      </c>
    </row>
    <row r="58" spans="1:121" x14ac:dyDescent="0.25">
      <c r="A58" t="str">
        <f t="shared" si="24"/>
        <v>1509520</v>
      </c>
      <c r="D58">
        <v>1</v>
      </c>
      <c r="E58">
        <v>50</v>
      </c>
      <c r="F58">
        <v>95</v>
      </c>
      <c r="G58">
        <v>20</v>
      </c>
      <c r="H58">
        <v>20.9</v>
      </c>
      <c r="I58">
        <v>0</v>
      </c>
      <c r="J58">
        <v>26</v>
      </c>
      <c r="K58">
        <v>30</v>
      </c>
      <c r="L58" s="120">
        <v>44.1</v>
      </c>
      <c r="M58" s="114">
        <f t="shared" si="25"/>
        <v>1940</v>
      </c>
      <c r="N58" s="7">
        <v>2518.7768428703835</v>
      </c>
      <c r="O58" s="7">
        <v>2713.5353098724395</v>
      </c>
      <c r="P58" s="7">
        <v>3330.84</v>
      </c>
      <c r="Q58" s="120">
        <v>1.5</v>
      </c>
      <c r="R58">
        <f t="shared" si="84"/>
        <v>1.08</v>
      </c>
      <c r="S58">
        <f t="shared" si="84"/>
        <v>1.08</v>
      </c>
      <c r="T58">
        <f t="shared" si="84"/>
        <v>1.08</v>
      </c>
      <c r="U58">
        <f t="shared" si="27"/>
        <v>239</v>
      </c>
      <c r="V58">
        <f t="shared" si="28"/>
        <v>557</v>
      </c>
      <c r="W58">
        <f t="shared" si="29"/>
        <v>601</v>
      </c>
      <c r="X58">
        <f t="shared" si="30"/>
        <v>737</v>
      </c>
      <c r="Y58">
        <f t="shared" si="31"/>
        <v>41</v>
      </c>
      <c r="Z58">
        <f t="shared" si="32"/>
        <v>96</v>
      </c>
      <c r="AA58">
        <f t="shared" si="33"/>
        <v>103</v>
      </c>
      <c r="AB58">
        <f t="shared" si="34"/>
        <v>127</v>
      </c>
      <c r="AC58" s="212">
        <f t="shared" si="35"/>
        <v>7.4106225750842037E-3</v>
      </c>
      <c r="AD58" s="212">
        <f t="shared" si="36"/>
        <v>3.9234830700419165E-2</v>
      </c>
      <c r="AE58" s="212">
        <f t="shared" si="37"/>
        <v>4.5048700256254313E-2</v>
      </c>
      <c r="AF58" s="212">
        <f t="shared" si="38"/>
        <v>6.7981143154166215E-2</v>
      </c>
      <c r="AG58" s="166">
        <f t="shared" si="39"/>
        <v>1.2760000000000001E-4</v>
      </c>
      <c r="AH58" s="166">
        <f t="shared" si="40"/>
        <v>1.7219</v>
      </c>
      <c r="AI58" s="166">
        <f t="shared" si="41"/>
        <v>2</v>
      </c>
      <c r="AJ58" s="166">
        <f t="shared" si="42"/>
        <v>3.76611E-4</v>
      </c>
      <c r="AK58" s="114">
        <v>311.2816285378957</v>
      </c>
      <c r="AL58" s="7">
        <v>335.35074484391049</v>
      </c>
      <c r="AM58" s="7">
        <v>411.64</v>
      </c>
      <c r="AN58">
        <f t="shared" si="85"/>
        <v>0.95</v>
      </c>
      <c r="AO58">
        <f t="shared" si="85"/>
        <v>0.95</v>
      </c>
      <c r="AP58">
        <f t="shared" si="85"/>
        <v>0.95</v>
      </c>
      <c r="AQ58">
        <f t="shared" si="44"/>
        <v>311</v>
      </c>
      <c r="AR58">
        <f t="shared" si="45"/>
        <v>335</v>
      </c>
      <c r="AS58">
        <f t="shared" si="46"/>
        <v>412</v>
      </c>
      <c r="AT58">
        <f t="shared" si="47"/>
        <v>134</v>
      </c>
      <c r="AU58">
        <f t="shared" si="48"/>
        <v>144</v>
      </c>
      <c r="AV58">
        <f t="shared" si="49"/>
        <v>177</v>
      </c>
      <c r="AW58" s="212">
        <f t="shared" si="50"/>
        <v>7.5542293882672168E-2</v>
      </c>
      <c r="AX58" s="212">
        <f t="shared" si="51"/>
        <v>8.7025815861604919E-2</v>
      </c>
      <c r="AY58" s="212">
        <f t="shared" si="52"/>
        <v>0.13059886866311132</v>
      </c>
      <c r="AZ58" s="118">
        <f t="shared" si="53"/>
        <v>1.3</v>
      </c>
      <c r="BA58">
        <v>7</v>
      </c>
      <c r="BB58">
        <v>7.7</v>
      </c>
      <c r="BC58">
        <v>10.7</v>
      </c>
      <c r="BE58" s="7">
        <v>2425</v>
      </c>
      <c r="BG58" s="122">
        <f t="shared" si="54"/>
        <v>0.8</v>
      </c>
      <c r="BJ58">
        <v>0</v>
      </c>
      <c r="BK58">
        <v>10.9</v>
      </c>
      <c r="BL58">
        <v>12.8</v>
      </c>
      <c r="BM58">
        <v>21.85</v>
      </c>
      <c r="BO58">
        <f t="shared" si="86"/>
        <v>1</v>
      </c>
      <c r="BP58">
        <f t="shared" si="86"/>
        <v>1</v>
      </c>
      <c r="BQ58">
        <f t="shared" si="86"/>
        <v>1</v>
      </c>
      <c r="BR58">
        <f t="shared" si="56"/>
        <v>311</v>
      </c>
      <c r="BS58">
        <f t="shared" si="57"/>
        <v>335</v>
      </c>
      <c r="BT58">
        <f t="shared" si="58"/>
        <v>412</v>
      </c>
      <c r="BV58">
        <f t="shared" si="59"/>
        <v>0</v>
      </c>
      <c r="BW58">
        <f t="shared" si="60"/>
        <v>0</v>
      </c>
      <c r="BX58">
        <f t="shared" si="61"/>
        <v>0</v>
      </c>
      <c r="BY58">
        <f t="shared" si="62"/>
        <v>1</v>
      </c>
      <c r="BZ58">
        <f>IF(OR(EcoReviva!$L$6=10,EcoReviva!$L$6=15,EcoReviva!$L$6=20),1,IF(EcoReviva!$K$6&lt;51,1,(1-(EcoReviva!$K$6-50)*0.005)))</f>
        <v>1</v>
      </c>
      <c r="DE58" s="74"/>
      <c r="DF58" s="253">
        <v>195</v>
      </c>
      <c r="DG58" s="102" t="e">
        <f>BJ15</f>
        <v>#N/A</v>
      </c>
      <c r="DH58" s="236" t="e">
        <f>ROUND(IF($BZ$2=1,U15,IF($BZ$2=2,U15*3.412141633,)),0)</f>
        <v>#N/A</v>
      </c>
      <c r="DI58" s="237" t="e">
        <f>IF($BZ$2=1,ROUND(Y15,0),IF($BZ$2=2,ROUND(Y15/272.7654,1),))</f>
        <v>#N/A</v>
      </c>
      <c r="DJ58" s="232" t="e">
        <f>IF($BZ$2=1,AC15,IF($BZ$2=2,AC15*0.3346,))</f>
        <v>#N/A</v>
      </c>
      <c r="DK58" s="255"/>
      <c r="DL58" s="240"/>
      <c r="DM58" s="256"/>
      <c r="DN58" s="241">
        <v>0</v>
      </c>
      <c r="DO58" s="242">
        <v>0</v>
      </c>
      <c r="DP58" s="254">
        <v>0</v>
      </c>
      <c r="DQ58" s="244" t="e">
        <f>IF($BZ$2=1,AZ15,IF($BZ$2=2,AZ15/4.54609,))</f>
        <v>#N/A</v>
      </c>
    </row>
    <row r="59" spans="1:121" x14ac:dyDescent="0.25">
      <c r="A59" t="str">
        <f t="shared" si="24"/>
        <v>1509521</v>
      </c>
      <c r="D59">
        <v>1</v>
      </c>
      <c r="E59">
        <v>50</v>
      </c>
      <c r="F59">
        <v>95</v>
      </c>
      <c r="G59">
        <v>21</v>
      </c>
      <c r="H59">
        <v>20.9</v>
      </c>
      <c r="I59">
        <v>0</v>
      </c>
      <c r="J59">
        <v>26</v>
      </c>
      <c r="K59">
        <v>30</v>
      </c>
      <c r="L59" s="120">
        <v>44.1</v>
      </c>
      <c r="M59" s="114">
        <f t="shared" si="25"/>
        <v>2065.6</v>
      </c>
      <c r="N59" s="7">
        <v>3387.5608889256064</v>
      </c>
      <c r="O59" s="7">
        <v>3627.3291443724347</v>
      </c>
      <c r="P59" s="7">
        <v>5000.3599999999997</v>
      </c>
      <c r="Q59" s="120">
        <v>1.5</v>
      </c>
      <c r="R59">
        <f t="shared" si="84"/>
        <v>1.05</v>
      </c>
      <c r="S59">
        <f t="shared" si="84"/>
        <v>1.05</v>
      </c>
      <c r="T59">
        <f t="shared" si="84"/>
        <v>1.05</v>
      </c>
      <c r="U59">
        <f t="shared" si="27"/>
        <v>254</v>
      </c>
      <c r="V59">
        <f t="shared" si="28"/>
        <v>782</v>
      </c>
      <c r="W59">
        <f t="shared" si="29"/>
        <v>837</v>
      </c>
      <c r="X59">
        <f t="shared" si="30"/>
        <v>1154</v>
      </c>
      <c r="Y59">
        <f t="shared" si="31"/>
        <v>44</v>
      </c>
      <c r="Z59">
        <f t="shared" si="32"/>
        <v>135</v>
      </c>
      <c r="AA59">
        <f t="shared" si="33"/>
        <v>144</v>
      </c>
      <c r="AB59">
        <f t="shared" si="34"/>
        <v>198</v>
      </c>
      <c r="AC59" s="212">
        <f t="shared" si="35"/>
        <v>1.2480622168729709E-2</v>
      </c>
      <c r="AD59" s="212">
        <f t="shared" si="36"/>
        <v>0.11061877928243798</v>
      </c>
      <c r="AE59" s="212">
        <f t="shared" si="37"/>
        <v>0.12547950505440986</v>
      </c>
      <c r="AF59" s="212">
        <f t="shared" si="38"/>
        <v>0.2338717438643225</v>
      </c>
      <c r="AG59" s="166">
        <f t="shared" si="39"/>
        <v>1.2760000000000001E-4</v>
      </c>
      <c r="AH59" s="166">
        <f t="shared" si="40"/>
        <v>1.7219</v>
      </c>
      <c r="AI59" s="166">
        <f t="shared" si="41"/>
        <v>4</v>
      </c>
      <c r="AJ59" s="166">
        <f t="shared" si="42"/>
        <v>5.1420100000000005E-4</v>
      </c>
      <c r="AK59" s="114">
        <v>439.41631078060919</v>
      </c>
      <c r="AL59" s="7">
        <v>470.51776864522725</v>
      </c>
      <c r="AM59" s="7">
        <v>648.62</v>
      </c>
      <c r="AN59">
        <f t="shared" si="85"/>
        <v>0.85</v>
      </c>
      <c r="AO59">
        <f t="shared" si="85"/>
        <v>0.85</v>
      </c>
      <c r="AP59">
        <f t="shared" si="85"/>
        <v>0.85</v>
      </c>
      <c r="AQ59">
        <f t="shared" si="44"/>
        <v>439</v>
      </c>
      <c r="AR59">
        <f t="shared" si="45"/>
        <v>471</v>
      </c>
      <c r="AS59">
        <f t="shared" si="46"/>
        <v>649</v>
      </c>
      <c r="AT59">
        <f t="shared" si="47"/>
        <v>189</v>
      </c>
      <c r="AU59">
        <f t="shared" si="48"/>
        <v>203</v>
      </c>
      <c r="AV59">
        <f t="shared" si="49"/>
        <v>279</v>
      </c>
      <c r="AW59" s="212">
        <f t="shared" si="50"/>
        <v>0.2135247520208986</v>
      </c>
      <c r="AX59" s="212">
        <f t="shared" si="51"/>
        <v>0.24556874906203058</v>
      </c>
      <c r="AY59" s="212">
        <f t="shared" si="52"/>
        <v>0.4578017471116067</v>
      </c>
      <c r="AZ59" s="118">
        <f t="shared" si="53"/>
        <v>2.5</v>
      </c>
      <c r="BA59">
        <v>7</v>
      </c>
      <c r="BB59">
        <v>7.7</v>
      </c>
      <c r="BC59">
        <v>10.7</v>
      </c>
      <c r="BE59" s="7">
        <v>2582</v>
      </c>
      <c r="BG59" s="122">
        <f t="shared" si="54"/>
        <v>0.8</v>
      </c>
      <c r="BJ59">
        <v>0</v>
      </c>
      <c r="BK59">
        <v>10.9</v>
      </c>
      <c r="BL59">
        <v>12.8</v>
      </c>
      <c r="BM59">
        <v>21.85</v>
      </c>
      <c r="BO59">
        <f t="shared" si="86"/>
        <v>1</v>
      </c>
      <c r="BP59">
        <f t="shared" si="86"/>
        <v>1</v>
      </c>
      <c r="BQ59">
        <f t="shared" si="86"/>
        <v>1</v>
      </c>
      <c r="BR59">
        <f t="shared" si="56"/>
        <v>439</v>
      </c>
      <c r="BS59">
        <f t="shared" si="57"/>
        <v>471</v>
      </c>
      <c r="BT59">
        <f t="shared" si="58"/>
        <v>649</v>
      </c>
      <c r="BV59">
        <f t="shared" si="59"/>
        <v>0</v>
      </c>
      <c r="BW59">
        <f t="shared" si="60"/>
        <v>0</v>
      </c>
      <c r="BX59">
        <f t="shared" si="61"/>
        <v>0</v>
      </c>
      <c r="BY59">
        <f t="shared" si="62"/>
        <v>1</v>
      </c>
      <c r="BZ59">
        <f>IF(OR(EcoReviva!$L$6=10,EcoReviva!$L$6=15,EcoReviva!$L$6=20),1,IF(EcoReviva!$K$6&lt;51,1,(1-(EcoReviva!$K$6-50)*0.005)))</f>
        <v>1</v>
      </c>
      <c r="DE59" s="74"/>
      <c r="DF59" s="98">
        <f>DF58</f>
        <v>195</v>
      </c>
      <c r="DG59" s="105" t="e">
        <f>BK15</f>
        <v>#N/A</v>
      </c>
      <c r="DH59" s="99" t="e">
        <f>ROUND(IF($BZ$2=1,V15,IF($BZ$2=2,V15*3.412141633,)),0)</f>
        <v>#N/A</v>
      </c>
      <c r="DI59" s="157" t="e">
        <f>IF($BZ$2=1,ROUND(Z15,0),IF($BZ$2=2,ROUND(Z15/272.7654,1),))</f>
        <v>#N/A</v>
      </c>
      <c r="DJ59" s="233" t="e">
        <f>IF($BZ$2=1,AD15,IF($BZ$2=2,AD15*0.3346,))</f>
        <v>#N/A</v>
      </c>
      <c r="DK59" s="261" t="e">
        <f>IF(BY15=1,ROUND(IF($BZ$2=1,AQ15,IF($BZ$2=2,AQ15*3.412141633,)),0),"")</f>
        <v>#N/A</v>
      </c>
      <c r="DL59" s="109" t="e">
        <f>IF(BY15=1,IF($BZ$2=1,ROUND(AT15,0),IF($BZ$2=2,ROUND(AT15/272.7654,1),)),"")</f>
        <v>#N/A</v>
      </c>
      <c r="DM59" s="152" t="e">
        <f>IF(BY15=1,IF($BZ$2=1,AW15,IF($BZ$2=2,AW15*0.3346,)),"")</f>
        <v>#N/A</v>
      </c>
      <c r="DN59" s="100" t="e">
        <f>J15</f>
        <v>#N/A</v>
      </c>
      <c r="DO59" s="101" t="e">
        <f t="shared" ref="DO59:DO69" si="98">IF(DN59="","",DN59+8)</f>
        <v>#N/A</v>
      </c>
      <c r="DP59" s="102" t="e">
        <f>BA15</f>
        <v>#N/A</v>
      </c>
      <c r="DQ59" s="104" t="e">
        <f t="shared" ref="DQ59" si="99">DQ58</f>
        <v>#N/A</v>
      </c>
    </row>
    <row r="60" spans="1:121" x14ac:dyDescent="0.25">
      <c r="A60" t="str">
        <f t="shared" ref="A60:A91" si="100">CONCATENATE(D60,E60,F60,G60)</f>
        <v>15010510</v>
      </c>
      <c r="D60">
        <v>1</v>
      </c>
      <c r="E60">
        <v>50</v>
      </c>
      <c r="F60">
        <v>105</v>
      </c>
      <c r="G60">
        <v>10</v>
      </c>
      <c r="H60">
        <v>10.9</v>
      </c>
      <c r="I60">
        <v>0</v>
      </c>
      <c r="J60">
        <v>26</v>
      </c>
      <c r="K60">
        <v>30</v>
      </c>
      <c r="L60" s="120">
        <v>43.5</v>
      </c>
      <c r="M60" s="114">
        <f t="shared" ref="M60:M91" si="101">IF($N60-($BE60*$BG60)&gt;100,$BE60*$BG60,$N60-95)</f>
        <v>1065.6000000000001</v>
      </c>
      <c r="N60" s="7">
        <v>1766.3893947845202</v>
      </c>
      <c r="O60" s="7">
        <v>1902.9712804051933</v>
      </c>
      <c r="P60" s="7">
        <v>2335.88</v>
      </c>
      <c r="Q60" s="120">
        <v>1.5</v>
      </c>
      <c r="R60">
        <f t="shared" si="84"/>
        <v>1.08</v>
      </c>
      <c r="S60">
        <f t="shared" si="84"/>
        <v>1.08</v>
      </c>
      <c r="T60">
        <f t="shared" si="84"/>
        <v>1.08</v>
      </c>
      <c r="U60">
        <f t="shared" ref="U60:U91" si="102">ROUND(M60*POWER(CF_heat,Q60),0)</f>
        <v>131</v>
      </c>
      <c r="V60">
        <f t="shared" ref="V60:V91" si="103">ROUND(N60*POWER(CF_heat,R60),0)</f>
        <v>391</v>
      </c>
      <c r="W60">
        <f t="shared" ref="W60:W91" si="104">ROUND(O60*POWER(CF_heat,S60),0)</f>
        <v>421</v>
      </c>
      <c r="X60">
        <f t="shared" ref="X60:X91" si="105">ROUND(P60*POWER(CF_heat,T60),0)</f>
        <v>517</v>
      </c>
      <c r="Y60">
        <f t="shared" ref="Y60:Y91" si="106">ROUND(U60*3600/(4186*ABS($O$1-$O$2)),0)</f>
        <v>23</v>
      </c>
      <c r="Z60">
        <f t="shared" ref="Z60:Z91" si="107">ROUND(V60*3600/(4186*ABS($O$1-$O$2)),0)</f>
        <v>67</v>
      </c>
      <c r="AA60">
        <f t="shared" ref="AA60:AA91" si="108">ROUND(W60*3600/(4186*ABS($O$1-$O$2)),0)</f>
        <v>72</v>
      </c>
      <c r="AB60">
        <f t="shared" ref="AB60:AB91" si="109">ROUND(X60*3600/(4186*ABS($O$1-$O$2)),0)</f>
        <v>89</v>
      </c>
      <c r="AC60" s="212">
        <f t="shared" ref="AC60:AC91" si="110">(($AG60*(Y60^$AH60)*((($F60-14.4)*$AI60)/100))+($AJ60*(Y60^2)))*0.0098</f>
        <v>3.5266528928109063E-3</v>
      </c>
      <c r="AD60" s="212">
        <f t="shared" ref="AD60:AD91" si="111">(($AG60*(Z60^$AH60)*((($F60-14.4)*$AI60)/100))+($AJ60*(Z60^2)))*0.0098</f>
        <v>2.6525531912897235E-2</v>
      </c>
      <c r="AE60" s="212">
        <f t="shared" ref="AE60:AE91" si="112">(($AG60*(AA60^$AH60)*((($F60-14.4)*$AI60)/100))+($AJ60*(AA60^2)))*0.0098</f>
        <v>3.0405815611473666E-2</v>
      </c>
      <c r="AF60" s="212">
        <f t="shared" ref="AF60:AF91" si="113">(($AG60*(AB60^$AH60)*((($F60-14.4)*$AI60)/100))+($AJ60*(AB60^2)))*0.0098</f>
        <v>4.5477613133864156E-2</v>
      </c>
      <c r="AG60" s="166">
        <f t="shared" ref="AG60:AG91" si="114">IF($G60=$CO$103,CP$103,IF($G60=$CO$104,CP$104,IF($G60=$CO$105,CP$105,IF($G60=$CO$107,CP$107,IF($G60=$CO$108,CP$108,IF($G60=$CO$109,CP$109,IF($G60=$CO$111,CP$111,IF($G60=$CO$112,CP$112,IF($G60=$CO$113,CP$113,IF($G60=$CO$115,CP$115,IF($G60=$CO$116,CP$116,IF($G60=$CO$117,CP$117,IF($G60=$CO$119,CP$119,IF($G60=$CO$120,CP$120,))))))))))))))</f>
        <v>3.969E-4</v>
      </c>
      <c r="AH60" s="166">
        <f t="shared" ref="AH60:AH91" si="115">IF($G60=$CO$103,CQ$103,IF($G60=$CO$104,CQ$104,IF($G60=$CO$105,CQ$105,IF($G60=$CO$107,CQ$107,IF($G60=$CO$108,CQ$108,IF($G60=$CO$109,CQ$109,IF($G60=$CO$111,CQ$111,IF($G60=$CO$112,CQ$112,IF($G60=$CO$113,CQ$113,IF($G60=$CO$115,CQ$115,IF($G60=$CO$116,CQ$116,IF($G60=$CO$117,CQ$117,IF($G60=$CO$119,CQ$119,IF($G60=$CO$120,CQ$120,))))))))))))))</f>
        <v>1.7345999999999999</v>
      </c>
      <c r="AI60" s="166">
        <f t="shared" ref="AI60:AI91" si="116">IF($G60=$CO$103,CR$103,IF($G60=$CO$104,CR$104,IF($G60=$CO$105,CR$105,IF($G60=$CO$107,CR$107,IF($G60=$CO$108,CR$108,IF($G60=$CO$109,CR$109,IF($G60=$CO$111,CR$111,IF($G60=$CO$112,CR$112,IF($G60=$CO$113,CR$113,IF($G60=$CO$115,CR$115,IF($G60=$CO$116,CR$116,IF($G60=$CO$117,CR$117,IF($G60=$CO$119,CR$119,IF($G60=$CO$120,CR$120,))))))))))))))</f>
        <v>2</v>
      </c>
      <c r="AJ60" s="166">
        <f t="shared" ref="AJ60:AJ91" si="117">IF($G60=$CO$103,CS$103,IF($G60=$CO$104,CS$104,IF($G60=$CO$105,CS$105,IF($G60=$CO$107,CS$107,IF($G60=$CO$108,CS$108,IF($G60=$CO$109,CS$109,IF($G60=$CO$111,CS$111,IF($G60=$CO$112,CS$112,IF($G60=$CO$113,CS$113,IF($G60=$CO$115,CS$115,IF($G60=$CO$116,CS$116,IF($G60=$CO$117,CS$117,IF($G60=$CO$119,CS$119,IF($G60=$CO$120,CS$120,))))))))))))))</f>
        <v>3.6734700000000002E-4</v>
      </c>
      <c r="AK60" s="114">
        <v>244.88738360147738</v>
      </c>
      <c r="AL60" s="7">
        <v>263.82272182064906</v>
      </c>
      <c r="AM60" s="7">
        <v>323.83999999999997</v>
      </c>
      <c r="AN60">
        <f t="shared" si="85"/>
        <v>0.98</v>
      </c>
      <c r="AO60">
        <f t="shared" si="85"/>
        <v>0.98</v>
      </c>
      <c r="AP60">
        <f t="shared" si="85"/>
        <v>0.98</v>
      </c>
      <c r="AQ60">
        <f t="shared" ref="AQ60:AQ91" si="118">ROUND(AK60*BZ60*POWER(CF_cool,AN60),0)</f>
        <v>245</v>
      </c>
      <c r="AR60">
        <f t="shared" ref="AR60:AR91" si="119">ROUND(AL60*BZ60*POWER(CF_cool,AO60),0)</f>
        <v>264</v>
      </c>
      <c r="AS60">
        <f t="shared" ref="AS60:AS91" si="120">ROUND(AM60*BZ60*POWER(CF_cool,AP60),0)</f>
        <v>324</v>
      </c>
      <c r="AT60">
        <f t="shared" ref="AT60:AT91" si="121">ROUND(AQ60*3600/(4186*ABS($AM$1-$AM$2)),0)</f>
        <v>105</v>
      </c>
      <c r="AU60">
        <f t="shared" ref="AU60:AU91" si="122">ROUND(AR60*3600/(4186*ABS($AM$1-$AM$2)),0)</f>
        <v>114</v>
      </c>
      <c r="AV60">
        <f t="shared" ref="AV60:AV91" si="123">ROUND(AS60*3600/(4186*ABS($AM$1-$AM$2)),0)</f>
        <v>139</v>
      </c>
      <c r="AW60" s="212">
        <f t="shared" ref="AW60:AW91" si="124">(($AG60*(AT60^$AH60)*((($F60-14.4)*$AI60)/100))+($AJ60*(AT60^2)))*0.0098</f>
        <v>6.2285421816447042E-2</v>
      </c>
      <c r="AX60" s="212">
        <f t="shared" ref="AX60:AX91" si="125">(($AG60*(AU60^$AH60)*((($F60-14.4)*$AI60)/100))+($AJ60*(AU60^2)))*0.0098</f>
        <v>7.2845494489238702E-2</v>
      </c>
      <c r="AY60" s="212">
        <f t="shared" ref="AY60:AY91" si="126">(($AG60*(AV60^$AH60)*((($F60-14.4)*$AI60)/100))+($AJ60*(AV60^2)))*0.0098</f>
        <v>0.10631250851948267</v>
      </c>
      <c r="AZ60" s="118">
        <f t="shared" ref="AZ60:AZ91" si="127">ROUND(IF(G60=10,$CO$92*F60,IF(G60=11,$CO$93*F60,IF(G60=15,$CO$94*F60,IF(G60=16,$CO$95*F60,IF(G60=20,$CO$96*F60,IF(G60=21,$CO$97*F60,)))))),1)</f>
        <v>0.7</v>
      </c>
      <c r="BA60" s="121">
        <v>8.4</v>
      </c>
      <c r="BB60" s="121">
        <v>9.3000000000000007</v>
      </c>
      <c r="BC60" s="121">
        <v>14</v>
      </c>
      <c r="BE60" s="7">
        <v>1184</v>
      </c>
      <c r="BG60" s="122">
        <f t="shared" ref="BG60:BG91" si="128">IF(G60=10,0.9,IF(G60=11,0.68,IF(G60=15,0.8,IF(G60=16,0.68,IF(G60=20,0.8,IF(G60=21,0.8))))))</f>
        <v>0.9</v>
      </c>
      <c r="BJ60">
        <v>0</v>
      </c>
      <c r="BK60">
        <v>12</v>
      </c>
      <c r="BL60">
        <v>13.9</v>
      </c>
      <c r="BM60">
        <v>21.85</v>
      </c>
      <c r="BO60">
        <f t="shared" si="86"/>
        <v>1</v>
      </c>
      <c r="BP60">
        <f t="shared" si="86"/>
        <v>1</v>
      </c>
      <c r="BQ60">
        <f t="shared" si="86"/>
        <v>1</v>
      </c>
      <c r="BR60">
        <f t="shared" ref="BR60:BR91" si="129">AQ60/BO60</f>
        <v>245</v>
      </c>
      <c r="BS60">
        <f t="shared" ref="BS60:BS91" si="130">AR60/BP60</f>
        <v>264</v>
      </c>
      <c r="BT60">
        <f t="shared" ref="BT60:BT91" si="131">AS60/BQ60</f>
        <v>324</v>
      </c>
      <c r="BV60">
        <f t="shared" ref="BV60:BV91" si="132">BR60-AQ60</f>
        <v>0</v>
      </c>
      <c r="BW60">
        <f t="shared" ref="BW60:BW91" si="133">BS60-AR60</f>
        <v>0</v>
      </c>
      <c r="BX60">
        <f t="shared" ref="BX60:BX91" si="134">BT60-AS60</f>
        <v>0</v>
      </c>
      <c r="BY60">
        <f t="shared" ref="BY60:BY91" si="135">IF(SUM(BV60:BX60)=0,1,0)</f>
        <v>1</v>
      </c>
      <c r="BZ60">
        <f>IF(OR(EcoReviva!$L$6=10,EcoReviva!$L$6=15,EcoReviva!$L$6=20),1,IF(EcoReviva!$K$6&lt;51,1,(1-(EcoReviva!$K$6-50)*0.005)))</f>
        <v>1</v>
      </c>
      <c r="CN60" s="134" t="s">
        <v>156</v>
      </c>
      <c r="CO60" s="135" t="s">
        <v>139</v>
      </c>
      <c r="CP60" s="135" t="s">
        <v>140</v>
      </c>
      <c r="CQ60" s="135" t="s">
        <v>141</v>
      </c>
      <c r="CR60" s="135" t="s">
        <v>142</v>
      </c>
      <c r="CS60" s="135" t="s">
        <v>143</v>
      </c>
      <c r="CT60" s="136" t="s">
        <v>144</v>
      </c>
      <c r="CU60" s="146" t="s">
        <v>157</v>
      </c>
      <c r="DE60" s="74"/>
      <c r="DF60" s="98">
        <f>DF58</f>
        <v>195</v>
      </c>
      <c r="DG60" s="105" t="e">
        <f>BL15</f>
        <v>#N/A</v>
      </c>
      <c r="DH60" s="99" t="e">
        <f>ROUND(IF($BZ$2=1,W15,IF($BZ$2=2,W15*3.412141633,)),0)</f>
        <v>#N/A</v>
      </c>
      <c r="DI60" s="157" t="e">
        <f>IF($BZ$2=1,ROUND(AA15,0),IF($BZ$2=2,ROUND(AA15/272.7654,1),))</f>
        <v>#N/A</v>
      </c>
      <c r="DJ60" s="233" t="e">
        <f>IF($BZ$2=1,AE15,IF($BZ$2=2,AE15*0.3346,))</f>
        <v>#N/A</v>
      </c>
      <c r="DK60" s="261" t="e">
        <f>IF(BY15=1,ROUND(IF($BZ$2=1,AR15,IF($BZ$2=2,AR15*3.412141633,)),0),"")</f>
        <v>#N/A</v>
      </c>
      <c r="DL60" s="109" t="e">
        <f>IF(BY15=1,IF($BZ$2=1,ROUND(AU15,0),IF($BZ$2=2,ROUND(AU15/272.7654,1),)),"")</f>
        <v>#N/A</v>
      </c>
      <c r="DM60" s="152" t="e">
        <f>IF(BY15=1,IF($BZ$2=1,AX15,IF($BZ$2=2,AX15*0.3346,)),"")</f>
        <v>#N/A</v>
      </c>
      <c r="DN60" s="100" t="e">
        <f>K15</f>
        <v>#N/A</v>
      </c>
      <c r="DO60" s="101" t="e">
        <f t="shared" si="98"/>
        <v>#N/A</v>
      </c>
      <c r="DP60" s="102" t="e">
        <f>BB15</f>
        <v>#N/A</v>
      </c>
      <c r="DQ60" s="104" t="e">
        <f t="shared" ref="DQ60" si="136">DQ58</f>
        <v>#N/A</v>
      </c>
    </row>
    <row r="61" spans="1:121" x14ac:dyDescent="0.25">
      <c r="A61" t="str">
        <f t="shared" si="100"/>
        <v>15010511</v>
      </c>
      <c r="D61">
        <v>1</v>
      </c>
      <c r="E61">
        <v>50</v>
      </c>
      <c r="F61">
        <v>105</v>
      </c>
      <c r="G61">
        <v>11</v>
      </c>
      <c r="H61">
        <v>10.9</v>
      </c>
      <c r="I61">
        <v>0</v>
      </c>
      <c r="J61">
        <v>26</v>
      </c>
      <c r="K61">
        <v>30</v>
      </c>
      <c r="L61" s="120">
        <v>43.5</v>
      </c>
      <c r="M61" s="114">
        <f t="shared" si="101"/>
        <v>1037</v>
      </c>
      <c r="N61" s="7">
        <v>2396.6961264405954</v>
      </c>
      <c r="O61" s="7">
        <v>2582.0149905458411</v>
      </c>
      <c r="P61" s="7">
        <v>3169.4</v>
      </c>
      <c r="Q61" s="120">
        <v>1.5</v>
      </c>
      <c r="R61">
        <f t="shared" si="84"/>
        <v>1.1000000000000001</v>
      </c>
      <c r="S61">
        <f t="shared" si="84"/>
        <v>1.1000000000000001</v>
      </c>
      <c r="T61">
        <f t="shared" si="84"/>
        <v>1.1000000000000001</v>
      </c>
      <c r="U61">
        <f t="shared" si="102"/>
        <v>128</v>
      </c>
      <c r="V61">
        <f t="shared" si="103"/>
        <v>516</v>
      </c>
      <c r="W61">
        <f t="shared" si="104"/>
        <v>556</v>
      </c>
      <c r="X61">
        <f t="shared" si="105"/>
        <v>682</v>
      </c>
      <c r="Y61">
        <f t="shared" si="106"/>
        <v>22</v>
      </c>
      <c r="Z61">
        <f t="shared" si="107"/>
        <v>89</v>
      </c>
      <c r="AA61">
        <f t="shared" si="108"/>
        <v>96</v>
      </c>
      <c r="AB61">
        <f t="shared" si="109"/>
        <v>117</v>
      </c>
      <c r="AC61" s="212">
        <f t="shared" si="110"/>
        <v>5.727698745661502E-3</v>
      </c>
      <c r="AD61" s="212">
        <f t="shared" si="111"/>
        <v>7.8503582192928301E-2</v>
      </c>
      <c r="AE61" s="212">
        <f t="shared" si="112"/>
        <v>9.0552893920358021E-2</v>
      </c>
      <c r="AF61" s="212">
        <f t="shared" si="113"/>
        <v>0.13156384559279224</v>
      </c>
      <c r="AG61" s="166">
        <f t="shared" si="114"/>
        <v>3.969E-4</v>
      </c>
      <c r="AH61" s="166">
        <f t="shared" si="115"/>
        <v>1.7345999999999999</v>
      </c>
      <c r="AI61" s="166">
        <f t="shared" si="116"/>
        <v>4</v>
      </c>
      <c r="AJ61" s="166">
        <f t="shared" si="117"/>
        <v>5.7428799999999995E-4</v>
      </c>
      <c r="AK61" s="114">
        <v>401.42051232401269</v>
      </c>
      <c r="AL61" s="7">
        <v>432.4594048025981</v>
      </c>
      <c r="AM61" s="7">
        <v>530.84</v>
      </c>
      <c r="AN61">
        <f t="shared" si="85"/>
        <v>0.95</v>
      </c>
      <c r="AO61">
        <f t="shared" si="85"/>
        <v>0.95</v>
      </c>
      <c r="AP61">
        <f t="shared" si="85"/>
        <v>0.95</v>
      </c>
      <c r="AQ61">
        <f t="shared" si="118"/>
        <v>401</v>
      </c>
      <c r="AR61">
        <f t="shared" si="119"/>
        <v>432</v>
      </c>
      <c r="AS61">
        <f t="shared" si="120"/>
        <v>531</v>
      </c>
      <c r="AT61">
        <f t="shared" si="121"/>
        <v>172</v>
      </c>
      <c r="AU61">
        <f t="shared" si="122"/>
        <v>186</v>
      </c>
      <c r="AV61">
        <f t="shared" si="123"/>
        <v>228</v>
      </c>
      <c r="AW61" s="212">
        <f t="shared" si="124"/>
        <v>0.27287525592704986</v>
      </c>
      <c r="AX61" s="212">
        <f t="shared" si="125"/>
        <v>0.31654779975785496</v>
      </c>
      <c r="AY61" s="212">
        <f t="shared" si="126"/>
        <v>0.46601505764578843</v>
      </c>
      <c r="AZ61" s="118">
        <f t="shared" si="127"/>
        <v>1.4</v>
      </c>
      <c r="BA61" s="121">
        <v>8.4</v>
      </c>
      <c r="BB61" s="121">
        <v>9.3000000000000007</v>
      </c>
      <c r="BC61" s="121">
        <v>14</v>
      </c>
      <c r="BE61" s="7">
        <v>1525</v>
      </c>
      <c r="BG61" s="122">
        <f t="shared" si="128"/>
        <v>0.68</v>
      </c>
      <c r="BJ61">
        <v>0</v>
      </c>
      <c r="BK61">
        <v>12</v>
      </c>
      <c r="BL61">
        <v>13.9</v>
      </c>
      <c r="BM61">
        <v>21.85</v>
      </c>
      <c r="BO61">
        <f t="shared" si="86"/>
        <v>1</v>
      </c>
      <c r="BP61">
        <f t="shared" si="86"/>
        <v>1</v>
      </c>
      <c r="BQ61">
        <f t="shared" si="86"/>
        <v>1</v>
      </c>
      <c r="BR61">
        <f t="shared" si="129"/>
        <v>401</v>
      </c>
      <c r="BS61">
        <f t="shared" si="130"/>
        <v>432</v>
      </c>
      <c r="BT61">
        <f t="shared" si="131"/>
        <v>531</v>
      </c>
      <c r="BV61">
        <f t="shared" si="132"/>
        <v>0</v>
      </c>
      <c r="BW61">
        <f t="shared" si="133"/>
        <v>0</v>
      </c>
      <c r="BX61">
        <f t="shared" si="134"/>
        <v>0</v>
      </c>
      <c r="BY61">
        <f t="shared" si="135"/>
        <v>1</v>
      </c>
      <c r="BZ61">
        <f>IF(OR(EcoReviva!$L$6=10,EcoReviva!$L$6=15,EcoReviva!$L$6=20),1,IF(EcoReviva!$K$6&lt;51,1,(1-(EcoReviva!$K$6-50)*0.005)))</f>
        <v>1</v>
      </c>
      <c r="CN61" s="130">
        <v>1</v>
      </c>
      <c r="CO61" s="141">
        <v>0.9</v>
      </c>
      <c r="CP61" s="142">
        <v>0.68</v>
      </c>
      <c r="CQ61" s="142">
        <v>0.8</v>
      </c>
      <c r="CR61" s="142">
        <v>0.68</v>
      </c>
      <c r="CS61" s="142">
        <v>0.8</v>
      </c>
      <c r="CT61" s="143">
        <v>0.8</v>
      </c>
      <c r="CU61" s="147" t="e">
        <f>IF(#REF!/#REF!&gt;data!CN$61,0,IF(#REF!/#REF!=data!CN$61,data!CO$61,IF(#REF!/#REF!&gt;data!CN$62,data!CO$62,IF(#REF!/#REF!&gt;data!CN$63,data!CO$63,IF(#REF!/#REF!&gt;data!CN$64,data!CO$64,IF(#REF!/#REF!&gt;data!CN$65,data!CO$65,IF(#REF!/#REF!&gt;data!CN$66,data!CO$66,IF(#REF!/#REF!=data!CN$66,1,))))))))</f>
        <v>#REF!</v>
      </c>
      <c r="CV61" s="1" t="s">
        <v>139</v>
      </c>
      <c r="DE61" s="74"/>
      <c r="DF61" s="245">
        <f>DF58</f>
        <v>195</v>
      </c>
      <c r="DG61" s="106" t="e">
        <f>BM15</f>
        <v>#N/A</v>
      </c>
      <c r="DH61" s="238" t="e">
        <f>ROUND(IF($BZ$2=1,X15,IF($BZ$2=2,X15*3.412141633,)),0)</f>
        <v>#N/A</v>
      </c>
      <c r="DI61" s="239" t="e">
        <f>IF($BZ$2=1,ROUND(AB15,0),IF($BZ$2=2,ROUND(AB15/272.7654,1),))</f>
        <v>#N/A</v>
      </c>
      <c r="DJ61" s="234" t="e">
        <f>IF($BZ$2=1,AF15,IF($BZ$2=2,AF15*0.3346,))</f>
        <v>#N/A</v>
      </c>
      <c r="DK61" s="262" t="e">
        <f>IF(BY15=1,ROUND(IF($BZ$2=1,AS15,IF($BZ$2=2,AS15*3.412141633,)),0),"")</f>
        <v>#N/A</v>
      </c>
      <c r="DL61" s="263" t="e">
        <f>IF(BY15=1,IF($BZ$2=1,ROUND(AV15,0),IF($BZ$2=2,ROUND(AV15/272.7654,1),)),"")</f>
        <v>#N/A</v>
      </c>
      <c r="DM61" s="234" t="e">
        <f>IF(BY15=1,IF($BZ$2=1,AY15,IF($BZ$2=2,AY15*0.3346,)),"")</f>
        <v>#N/A</v>
      </c>
      <c r="DN61" s="243" t="e">
        <f>L15</f>
        <v>#N/A</v>
      </c>
      <c r="DO61" s="101" t="e">
        <f t="shared" si="98"/>
        <v>#N/A</v>
      </c>
      <c r="DP61" s="258" t="e">
        <f>BC15</f>
        <v>#N/A</v>
      </c>
      <c r="DQ61" s="235" t="e">
        <f t="shared" ref="DQ61" si="137">DQ58</f>
        <v>#N/A</v>
      </c>
    </row>
    <row r="62" spans="1:121" x14ac:dyDescent="0.25">
      <c r="A62" t="str">
        <f t="shared" si="100"/>
        <v>15010515</v>
      </c>
      <c r="D62">
        <v>1</v>
      </c>
      <c r="E62">
        <v>50</v>
      </c>
      <c r="F62">
        <v>105</v>
      </c>
      <c r="G62">
        <v>15</v>
      </c>
      <c r="H62">
        <v>15.9</v>
      </c>
      <c r="I62">
        <v>0</v>
      </c>
      <c r="J62">
        <v>26</v>
      </c>
      <c r="K62">
        <v>30</v>
      </c>
      <c r="L62" s="120">
        <v>44.1</v>
      </c>
      <c r="M62" s="114">
        <f t="shared" si="101"/>
        <v>1525.6000000000001</v>
      </c>
      <c r="N62" s="7">
        <v>1908.1501882577959</v>
      </c>
      <c r="O62" s="7">
        <v>2043.2071973479594</v>
      </c>
      <c r="P62" s="7">
        <v>2816.6099999999997</v>
      </c>
      <c r="Q62" s="120">
        <v>1.5</v>
      </c>
      <c r="R62">
        <f t="shared" si="84"/>
        <v>1.08</v>
      </c>
      <c r="S62">
        <f t="shared" si="84"/>
        <v>1.08</v>
      </c>
      <c r="T62">
        <f t="shared" si="84"/>
        <v>1.08</v>
      </c>
      <c r="U62">
        <f t="shared" si="102"/>
        <v>188</v>
      </c>
      <c r="V62">
        <f t="shared" si="103"/>
        <v>422</v>
      </c>
      <c r="W62">
        <f t="shared" si="104"/>
        <v>452</v>
      </c>
      <c r="X62">
        <f t="shared" si="105"/>
        <v>623</v>
      </c>
      <c r="Y62">
        <f t="shared" si="106"/>
        <v>32</v>
      </c>
      <c r="Z62">
        <f t="shared" si="107"/>
        <v>73</v>
      </c>
      <c r="AA62">
        <f t="shared" si="108"/>
        <v>78</v>
      </c>
      <c r="AB62">
        <f t="shared" si="109"/>
        <v>107</v>
      </c>
      <c r="AC62" s="212">
        <f t="shared" si="110"/>
        <v>6.0898449474605289E-3</v>
      </c>
      <c r="AD62" s="212">
        <f t="shared" si="111"/>
        <v>3.0150383630830967E-2</v>
      </c>
      <c r="AE62" s="212">
        <f t="shared" si="112"/>
        <v>3.4297247457426905E-2</v>
      </c>
      <c r="AF62" s="212">
        <f t="shared" si="113"/>
        <v>6.347818201965448E-2</v>
      </c>
      <c r="AG62" s="166">
        <f t="shared" si="114"/>
        <v>2.0829999999999999E-4</v>
      </c>
      <c r="AH62" s="166">
        <f t="shared" si="115"/>
        <v>1.724</v>
      </c>
      <c r="AI62" s="166">
        <f t="shared" si="116"/>
        <v>2</v>
      </c>
      <c r="AJ62" s="166">
        <f t="shared" si="117"/>
        <v>4.6182900000000003E-4</v>
      </c>
      <c r="AK62" s="114">
        <v>249.80785427097814</v>
      </c>
      <c r="AL62" s="7">
        <v>267.48901053042016</v>
      </c>
      <c r="AM62" s="7">
        <v>368.74</v>
      </c>
      <c r="AN62">
        <f t="shared" si="85"/>
        <v>1.01</v>
      </c>
      <c r="AO62">
        <f t="shared" si="85"/>
        <v>1.01</v>
      </c>
      <c r="AP62">
        <f t="shared" si="85"/>
        <v>1.01</v>
      </c>
      <c r="AQ62">
        <f t="shared" si="118"/>
        <v>250</v>
      </c>
      <c r="AR62">
        <f t="shared" si="119"/>
        <v>267</v>
      </c>
      <c r="AS62">
        <f t="shared" si="120"/>
        <v>369</v>
      </c>
      <c r="AT62">
        <f t="shared" si="121"/>
        <v>108</v>
      </c>
      <c r="AU62">
        <f t="shared" si="122"/>
        <v>115</v>
      </c>
      <c r="AV62">
        <f t="shared" si="123"/>
        <v>159</v>
      </c>
      <c r="AW62" s="212">
        <f t="shared" si="124"/>
        <v>6.4639772590595765E-2</v>
      </c>
      <c r="AX62" s="212">
        <f t="shared" si="125"/>
        <v>7.3059685029124327E-2</v>
      </c>
      <c r="AY62" s="212">
        <f t="shared" si="126"/>
        <v>0.13750235446624484</v>
      </c>
      <c r="AZ62" s="118">
        <f t="shared" si="127"/>
        <v>1.1000000000000001</v>
      </c>
      <c r="BA62" s="121">
        <v>7.9</v>
      </c>
      <c r="BB62" s="121">
        <v>8.8000000000000007</v>
      </c>
      <c r="BC62" s="121">
        <v>12.5</v>
      </c>
      <c r="BE62" s="7">
        <v>1907</v>
      </c>
      <c r="BG62" s="122">
        <f t="shared" si="128"/>
        <v>0.8</v>
      </c>
      <c r="BJ62">
        <v>0</v>
      </c>
      <c r="BK62">
        <v>10.9</v>
      </c>
      <c r="BL62">
        <v>12.8</v>
      </c>
      <c r="BM62">
        <v>21.85</v>
      </c>
      <c r="BO62">
        <f t="shared" si="86"/>
        <v>1</v>
      </c>
      <c r="BP62">
        <f t="shared" si="86"/>
        <v>1</v>
      </c>
      <c r="BQ62">
        <f t="shared" si="86"/>
        <v>1</v>
      </c>
      <c r="BR62">
        <f t="shared" si="129"/>
        <v>250</v>
      </c>
      <c r="BS62">
        <f t="shared" si="130"/>
        <v>267</v>
      </c>
      <c r="BT62">
        <f t="shared" si="131"/>
        <v>369</v>
      </c>
      <c r="BV62">
        <f t="shared" si="132"/>
        <v>0</v>
      </c>
      <c r="BW62">
        <f t="shared" si="133"/>
        <v>0</v>
      </c>
      <c r="BX62">
        <f t="shared" si="134"/>
        <v>0</v>
      </c>
      <c r="BY62">
        <f t="shared" si="135"/>
        <v>1</v>
      </c>
      <c r="BZ62">
        <f>IF(OR(EcoReviva!$L$6=10,EcoReviva!$L$6=15,EcoReviva!$L$6=20),1,IF(EcoReviva!$K$6&lt;51,1,(1-(EcoReviva!$K$6-50)*0.005)))</f>
        <v>1</v>
      </c>
      <c r="CN62" s="130">
        <v>0.8</v>
      </c>
      <c r="CO62" s="144">
        <f>CO$66-((CO$66-CO$61)*$CN62)</f>
        <v>0.92</v>
      </c>
      <c r="CP62" s="137">
        <f t="shared" ref="CP62:CT62" si="138">CP$66-((CP$66-CP$61)*$CN62)</f>
        <v>0.74399999999999999</v>
      </c>
      <c r="CQ62" s="137">
        <f t="shared" si="138"/>
        <v>0.84000000000000008</v>
      </c>
      <c r="CR62" s="137">
        <f t="shared" si="138"/>
        <v>0.74399999999999999</v>
      </c>
      <c r="CS62" s="137">
        <f t="shared" si="138"/>
        <v>0.84000000000000008</v>
      </c>
      <c r="CT62" s="138">
        <f t="shared" si="138"/>
        <v>0.84000000000000008</v>
      </c>
      <c r="CU62" s="147" t="e">
        <f>IF(#REF!/#REF!&gt;data!CN$61,0,IF(#REF!/#REF!=data!CN$61,data!CP$61,IF(#REF!/#REF!&gt;data!CN$62,data!CP$62,IF(#REF!/#REF!&gt;data!CN$63,data!CP$63,IF(#REF!/#REF!&gt;data!CN$64,data!CP$64,IF(#REF!/#REF!&gt;data!CN$65,data!CP$65,IF(#REF!/#REF!&gt;data!CN$66,data!CP$66,IF(#REF!/#REF!=data!CN$66,1,))))))))</f>
        <v>#REF!</v>
      </c>
      <c r="CV62" s="1" t="s">
        <v>140</v>
      </c>
      <c r="DE62" s="74"/>
      <c r="DF62" s="253">
        <v>215</v>
      </c>
      <c r="DG62" s="102" t="e">
        <f>BJ16</f>
        <v>#N/A</v>
      </c>
      <c r="DH62" s="236" t="e">
        <f>ROUND(IF($BZ$2=1,U16,IF($BZ$2=2,U16*3.412141633,)),0)</f>
        <v>#N/A</v>
      </c>
      <c r="DI62" s="237" t="e">
        <f>IF($BZ$2=1,ROUND(Y16,0),IF($BZ$2=2,ROUND(Y16/272.7654,1),))</f>
        <v>#N/A</v>
      </c>
      <c r="DJ62" s="232" t="e">
        <f>IF($BZ$2=1,AC16,IF($BZ$2=2,AC16*0.3346,))</f>
        <v>#N/A</v>
      </c>
      <c r="DK62" s="255"/>
      <c r="DL62" s="240"/>
      <c r="DM62" s="256"/>
      <c r="DN62" s="241">
        <v>0</v>
      </c>
      <c r="DO62" s="242">
        <v>0</v>
      </c>
      <c r="DP62" s="254">
        <v>0</v>
      </c>
      <c r="DQ62" s="244" t="e">
        <f>IF($BZ$2=1,AZ16,IF($BZ$2=2,AZ16/4.54609,))</f>
        <v>#N/A</v>
      </c>
    </row>
    <row r="63" spans="1:121" x14ac:dyDescent="0.25">
      <c r="A63" t="str">
        <f t="shared" si="100"/>
        <v>15010516</v>
      </c>
      <c r="D63">
        <v>1</v>
      </c>
      <c r="E63">
        <v>50</v>
      </c>
      <c r="F63">
        <v>105</v>
      </c>
      <c r="G63">
        <v>16</v>
      </c>
      <c r="H63">
        <v>15.9</v>
      </c>
      <c r="I63">
        <v>0</v>
      </c>
      <c r="J63">
        <v>26</v>
      </c>
      <c r="K63">
        <v>30</v>
      </c>
      <c r="L63" s="120">
        <v>44.1</v>
      </c>
      <c r="M63" s="114">
        <f t="shared" si="101"/>
        <v>1419.8400000000001</v>
      </c>
      <c r="N63" s="7">
        <v>2849.7497938679544</v>
      </c>
      <c r="O63" s="7">
        <v>3051.4523045945984</v>
      </c>
      <c r="P63" s="7">
        <v>4206.5</v>
      </c>
      <c r="Q63" s="120">
        <v>1.5</v>
      </c>
      <c r="R63">
        <f t="shared" si="84"/>
        <v>1.1000000000000001</v>
      </c>
      <c r="S63">
        <f t="shared" si="84"/>
        <v>1.1000000000000001</v>
      </c>
      <c r="T63">
        <f t="shared" si="84"/>
        <v>1.1000000000000001</v>
      </c>
      <c r="U63">
        <f t="shared" si="102"/>
        <v>175</v>
      </c>
      <c r="V63">
        <f t="shared" si="103"/>
        <v>613</v>
      </c>
      <c r="W63">
        <f t="shared" si="104"/>
        <v>657</v>
      </c>
      <c r="X63">
        <f t="shared" si="105"/>
        <v>905</v>
      </c>
      <c r="Y63">
        <f t="shared" si="106"/>
        <v>30</v>
      </c>
      <c r="Z63">
        <f t="shared" si="107"/>
        <v>105</v>
      </c>
      <c r="AA63">
        <f t="shared" si="108"/>
        <v>113</v>
      </c>
      <c r="AB63">
        <f t="shared" si="109"/>
        <v>156</v>
      </c>
      <c r="AC63" s="212">
        <f t="shared" si="110"/>
        <v>1.4888578230232321E-2</v>
      </c>
      <c r="AD63" s="212">
        <f t="shared" si="111"/>
        <v>0.17305996232227613</v>
      </c>
      <c r="AE63" s="212">
        <f t="shared" si="112"/>
        <v>0.19991106573963671</v>
      </c>
      <c r="AF63" s="212">
        <f t="shared" si="113"/>
        <v>0.37684535521593787</v>
      </c>
      <c r="AG63" s="166">
        <f t="shared" si="114"/>
        <v>2.0829999999999999E-4</v>
      </c>
      <c r="AH63" s="166">
        <f t="shared" si="115"/>
        <v>1.724</v>
      </c>
      <c r="AI63" s="166">
        <f t="shared" si="116"/>
        <v>4</v>
      </c>
      <c r="AJ63" s="166">
        <f t="shared" si="117"/>
        <v>1.392796E-3</v>
      </c>
      <c r="AK63" s="114">
        <v>407.83296705301524</v>
      </c>
      <c r="AL63" s="7">
        <v>436.69898665540194</v>
      </c>
      <c r="AM63" s="7">
        <v>602</v>
      </c>
      <c r="AN63">
        <f t="shared" si="85"/>
        <v>0.95</v>
      </c>
      <c r="AO63">
        <f t="shared" si="85"/>
        <v>0.95</v>
      </c>
      <c r="AP63">
        <f t="shared" si="85"/>
        <v>0.95</v>
      </c>
      <c r="AQ63">
        <f t="shared" si="118"/>
        <v>408</v>
      </c>
      <c r="AR63">
        <f t="shared" si="119"/>
        <v>437</v>
      </c>
      <c r="AS63">
        <f t="shared" si="120"/>
        <v>602</v>
      </c>
      <c r="AT63">
        <f t="shared" si="121"/>
        <v>175</v>
      </c>
      <c r="AU63">
        <f t="shared" si="122"/>
        <v>188</v>
      </c>
      <c r="AV63">
        <f t="shared" si="123"/>
        <v>259</v>
      </c>
      <c r="AW63" s="212">
        <f t="shared" si="124"/>
        <v>0.47247584564558287</v>
      </c>
      <c r="AX63" s="212">
        <f t="shared" si="125"/>
        <v>0.54404867472072094</v>
      </c>
      <c r="AY63" s="212">
        <f t="shared" si="126"/>
        <v>1.0226767095546243</v>
      </c>
      <c r="AZ63" s="118">
        <f t="shared" si="127"/>
        <v>2.1</v>
      </c>
      <c r="BA63" s="121">
        <v>7.9</v>
      </c>
      <c r="BB63" s="121">
        <v>8.8000000000000007</v>
      </c>
      <c r="BC63" s="121">
        <v>12.5</v>
      </c>
      <c r="BE63" s="7">
        <v>2088</v>
      </c>
      <c r="BG63" s="122">
        <f t="shared" si="128"/>
        <v>0.68</v>
      </c>
      <c r="BJ63">
        <v>0</v>
      </c>
      <c r="BK63">
        <v>10.9</v>
      </c>
      <c r="BL63">
        <v>12.8</v>
      </c>
      <c r="BM63">
        <v>21.85</v>
      </c>
      <c r="BO63">
        <f t="shared" si="86"/>
        <v>1</v>
      </c>
      <c r="BP63">
        <f t="shared" si="86"/>
        <v>1</v>
      </c>
      <c r="BQ63">
        <f t="shared" si="86"/>
        <v>1</v>
      </c>
      <c r="BR63">
        <f t="shared" si="129"/>
        <v>408</v>
      </c>
      <c r="BS63">
        <f t="shared" si="130"/>
        <v>437</v>
      </c>
      <c r="BT63">
        <f t="shared" si="131"/>
        <v>602</v>
      </c>
      <c r="BV63">
        <f t="shared" si="132"/>
        <v>0</v>
      </c>
      <c r="BW63">
        <f t="shared" si="133"/>
        <v>0</v>
      </c>
      <c r="BX63">
        <f t="shared" si="134"/>
        <v>0</v>
      </c>
      <c r="BY63">
        <f t="shared" si="135"/>
        <v>1</v>
      </c>
      <c r="BZ63">
        <f>IF(OR(EcoReviva!$L$6=10,EcoReviva!$L$6=15,EcoReviva!$L$6=20),1,IF(EcoReviva!$K$6&lt;51,1,(1-(EcoReviva!$K$6-50)*0.005)))</f>
        <v>1</v>
      </c>
      <c r="CN63" s="130">
        <v>0.6</v>
      </c>
      <c r="CO63" s="144">
        <f t="shared" ref="CO63:CT65" si="139">CO$66-((CO$66-CO$61)*$CN63)</f>
        <v>0.94000000000000006</v>
      </c>
      <c r="CP63" s="137">
        <f t="shared" si="139"/>
        <v>0.80800000000000005</v>
      </c>
      <c r="CQ63" s="137">
        <f t="shared" si="139"/>
        <v>0.88</v>
      </c>
      <c r="CR63" s="137">
        <f t="shared" si="139"/>
        <v>0.80800000000000005</v>
      </c>
      <c r="CS63" s="137">
        <f t="shared" si="139"/>
        <v>0.88</v>
      </c>
      <c r="CT63" s="138">
        <f t="shared" si="139"/>
        <v>0.88</v>
      </c>
      <c r="CU63" s="147" t="e">
        <f>IF(#REF!/#REF!&gt;data!CN$61,0,IF(#REF!/#REF!=data!CN$61,data!CQ$61,IF(#REF!/#REF!&gt;data!CN$62,data!CQ$62,IF(#REF!/#REF!&gt;data!CN$63,data!CQ$63,IF(#REF!/#REF!&gt;data!CN$64,data!CQ$64,IF(#REF!/#REF!&gt;data!CN$65,data!CQ$65,IF(#REF!/#REF!&gt;data!CN$66,data!CQ$66,IF(#REF!/#REF!=data!CN$66,1,))))))))</f>
        <v>#REF!</v>
      </c>
      <c r="CV63" s="1" t="s">
        <v>141</v>
      </c>
      <c r="DE63" s="74"/>
      <c r="DF63" s="98">
        <f>DF62</f>
        <v>215</v>
      </c>
      <c r="DG63" s="105" t="e">
        <f>BK16</f>
        <v>#N/A</v>
      </c>
      <c r="DH63" s="99" t="e">
        <f>ROUND(IF($BZ$2=1,V16,IF($BZ$2=2,V16*3.412141633,)),0)</f>
        <v>#N/A</v>
      </c>
      <c r="DI63" s="157" t="e">
        <f>IF($BZ$2=1,ROUND(Z16,0),IF($BZ$2=2,ROUND(Z16/272.7654,1),))</f>
        <v>#N/A</v>
      </c>
      <c r="DJ63" s="233" t="e">
        <f>IF($BZ$2=1,AD16,IF($BZ$2=2,AD16*0.3346,))</f>
        <v>#N/A</v>
      </c>
      <c r="DK63" s="261" t="e">
        <f>IF(BY16=1,ROUND(IF($BZ$2=1,AQ16,IF($BZ$2=2,AQ16*3.412141633,)),0),"")</f>
        <v>#N/A</v>
      </c>
      <c r="DL63" s="109" t="e">
        <f>IF(BY16=1,IF($BZ$2=1,ROUND(AT16,0),IF($BZ$2=2,ROUND(AT16/272.7654,1),)),"")</f>
        <v>#N/A</v>
      </c>
      <c r="DM63" s="152" t="e">
        <f>IF(BY16=1,IF($BZ$2=1,AW16,IF($BZ$2=2,AW16*0.3346,)),"")</f>
        <v>#N/A</v>
      </c>
      <c r="DN63" s="100" t="e">
        <f>J16</f>
        <v>#N/A</v>
      </c>
      <c r="DO63" s="101" t="e">
        <f t="shared" si="98"/>
        <v>#N/A</v>
      </c>
      <c r="DP63" s="102" t="e">
        <f>BA16</f>
        <v>#N/A</v>
      </c>
      <c r="DQ63" s="104" t="e">
        <f t="shared" ref="DQ63" si="140">DQ62</f>
        <v>#N/A</v>
      </c>
    </row>
    <row r="64" spans="1:121" x14ac:dyDescent="0.25">
      <c r="A64" t="str">
        <f t="shared" si="100"/>
        <v>15010520</v>
      </c>
      <c r="D64">
        <v>1</v>
      </c>
      <c r="E64">
        <v>50</v>
      </c>
      <c r="F64">
        <v>105</v>
      </c>
      <c r="G64">
        <v>20</v>
      </c>
      <c r="H64">
        <v>20.9</v>
      </c>
      <c r="I64">
        <v>0</v>
      </c>
      <c r="J64">
        <v>26</v>
      </c>
      <c r="K64">
        <v>30</v>
      </c>
      <c r="L64" s="120">
        <v>44.1</v>
      </c>
      <c r="M64" s="114">
        <f t="shared" si="101"/>
        <v>2134.4</v>
      </c>
      <c r="N64" s="7">
        <v>2692.551301713082</v>
      </c>
      <c r="O64" s="7">
        <v>2900.746468081386</v>
      </c>
      <c r="P64" s="7">
        <v>3560.6400000000003</v>
      </c>
      <c r="Q64" s="120">
        <v>1.5</v>
      </c>
      <c r="R64">
        <f t="shared" si="84"/>
        <v>1.08</v>
      </c>
      <c r="S64">
        <f t="shared" si="84"/>
        <v>1.08</v>
      </c>
      <c r="T64">
        <f t="shared" si="84"/>
        <v>1.08</v>
      </c>
      <c r="U64">
        <f t="shared" si="102"/>
        <v>263</v>
      </c>
      <c r="V64">
        <f t="shared" si="103"/>
        <v>596</v>
      </c>
      <c r="W64">
        <f t="shared" si="104"/>
        <v>642</v>
      </c>
      <c r="X64">
        <f t="shared" si="105"/>
        <v>788</v>
      </c>
      <c r="Y64">
        <f t="shared" si="106"/>
        <v>45</v>
      </c>
      <c r="Z64">
        <f t="shared" si="107"/>
        <v>103</v>
      </c>
      <c r="AA64">
        <f t="shared" si="108"/>
        <v>110</v>
      </c>
      <c r="AB64">
        <f t="shared" si="109"/>
        <v>136</v>
      </c>
      <c r="AC64" s="212">
        <f t="shared" si="110"/>
        <v>9.0656932025172023E-3</v>
      </c>
      <c r="AD64" s="212">
        <f t="shared" si="111"/>
        <v>4.5779858132935988E-2</v>
      </c>
      <c r="AE64" s="212">
        <f t="shared" si="112"/>
        <v>5.2076911219769782E-2</v>
      </c>
      <c r="AF64" s="212">
        <f t="shared" si="113"/>
        <v>7.8954759077463091E-2</v>
      </c>
      <c r="AG64" s="166">
        <f t="shared" si="114"/>
        <v>1.2760000000000001E-4</v>
      </c>
      <c r="AH64" s="166">
        <f t="shared" si="115"/>
        <v>1.7219</v>
      </c>
      <c r="AI64" s="166">
        <f t="shared" si="116"/>
        <v>2</v>
      </c>
      <c r="AJ64" s="166">
        <f t="shared" si="117"/>
        <v>3.76611E-4</v>
      </c>
      <c r="AK64" s="114">
        <v>317.17997831584631</v>
      </c>
      <c r="AL64" s="7">
        <v>341.70517057946222</v>
      </c>
      <c r="AM64" s="7">
        <v>419.44</v>
      </c>
      <c r="AN64">
        <f t="shared" si="85"/>
        <v>0.95</v>
      </c>
      <c r="AO64">
        <f t="shared" si="85"/>
        <v>0.95</v>
      </c>
      <c r="AP64">
        <f t="shared" si="85"/>
        <v>0.95</v>
      </c>
      <c r="AQ64">
        <f t="shared" si="118"/>
        <v>317</v>
      </c>
      <c r="AR64">
        <f t="shared" si="119"/>
        <v>342</v>
      </c>
      <c r="AS64">
        <f t="shared" si="120"/>
        <v>419</v>
      </c>
      <c r="AT64">
        <f t="shared" si="121"/>
        <v>136</v>
      </c>
      <c r="AU64">
        <f t="shared" si="122"/>
        <v>147</v>
      </c>
      <c r="AV64">
        <f t="shared" si="123"/>
        <v>180</v>
      </c>
      <c r="AW64" s="212">
        <f t="shared" si="124"/>
        <v>7.8954759077463091E-2</v>
      </c>
      <c r="AX64" s="212">
        <f t="shared" si="125"/>
        <v>9.1976131772917524E-2</v>
      </c>
      <c r="AY64" s="212">
        <f t="shared" si="126"/>
        <v>0.13690315122503133</v>
      </c>
      <c r="AZ64" s="118">
        <f t="shared" si="127"/>
        <v>1.4</v>
      </c>
      <c r="BA64" s="121">
        <v>7.9</v>
      </c>
      <c r="BB64" s="121">
        <v>8.8000000000000007</v>
      </c>
      <c r="BC64" s="121">
        <v>12.5</v>
      </c>
      <c r="BE64" s="7">
        <v>2668</v>
      </c>
      <c r="BG64" s="122">
        <f t="shared" si="128"/>
        <v>0.8</v>
      </c>
      <c r="BJ64">
        <v>0</v>
      </c>
      <c r="BK64">
        <v>10.9</v>
      </c>
      <c r="BL64">
        <v>12.8</v>
      </c>
      <c r="BM64">
        <v>21.85</v>
      </c>
      <c r="BO64">
        <f t="shared" si="86"/>
        <v>1</v>
      </c>
      <c r="BP64">
        <f t="shared" si="86"/>
        <v>1</v>
      </c>
      <c r="BQ64">
        <f t="shared" si="86"/>
        <v>1</v>
      </c>
      <c r="BR64">
        <f t="shared" si="129"/>
        <v>317</v>
      </c>
      <c r="BS64">
        <f t="shared" si="130"/>
        <v>342</v>
      </c>
      <c r="BT64">
        <f t="shared" si="131"/>
        <v>419</v>
      </c>
      <c r="BV64">
        <f t="shared" si="132"/>
        <v>0</v>
      </c>
      <c r="BW64">
        <f t="shared" si="133"/>
        <v>0</v>
      </c>
      <c r="BX64">
        <f t="shared" si="134"/>
        <v>0</v>
      </c>
      <c r="BY64">
        <f t="shared" si="135"/>
        <v>1</v>
      </c>
      <c r="BZ64">
        <f>IF(OR(EcoReviva!$L$6=10,EcoReviva!$L$6=15,EcoReviva!$L$6=20),1,IF(EcoReviva!$K$6&lt;51,1,(1-(EcoReviva!$K$6-50)*0.005)))</f>
        <v>1</v>
      </c>
      <c r="CN64" s="130">
        <v>0.4</v>
      </c>
      <c r="CO64" s="144">
        <f t="shared" si="139"/>
        <v>0.96</v>
      </c>
      <c r="CP64" s="137">
        <f t="shared" si="139"/>
        <v>0.872</v>
      </c>
      <c r="CQ64" s="137">
        <f t="shared" si="139"/>
        <v>0.92</v>
      </c>
      <c r="CR64" s="137">
        <f t="shared" si="139"/>
        <v>0.872</v>
      </c>
      <c r="CS64" s="137">
        <f t="shared" si="139"/>
        <v>0.92</v>
      </c>
      <c r="CT64" s="138">
        <f t="shared" si="139"/>
        <v>0.92</v>
      </c>
      <c r="CU64" s="147" t="e">
        <f>IF(#REF!/#REF!&gt;data!CN$61,0,IF(#REF!/#REF!=data!CN$61,data!CR$61,IF(#REF!/#REF!&gt;data!CN$62,data!CR$62,IF(#REF!/#REF!&gt;data!CN$63,data!CR$63,IF(#REF!/#REF!&gt;data!CN$64,data!CR$64,IF(#REF!/#REF!&gt;data!CN$65,data!CR$65,IF(#REF!/#REF!&gt;data!CN$66,data!CR$66,IF(#REF!/#REF!=data!CN$66,1,))))))))</f>
        <v>#REF!</v>
      </c>
      <c r="CV64" s="1" t="s">
        <v>142</v>
      </c>
      <c r="DE64" s="74"/>
      <c r="DF64" s="98">
        <f>DF62</f>
        <v>215</v>
      </c>
      <c r="DG64" s="105" t="e">
        <f>BL16</f>
        <v>#N/A</v>
      </c>
      <c r="DH64" s="99" t="e">
        <f>ROUND(IF($BZ$2=1,W16,IF($BZ$2=2,W16*3.412141633,)),0)</f>
        <v>#N/A</v>
      </c>
      <c r="DI64" s="157" t="e">
        <f>IF($BZ$2=1,ROUND(AA16,0),IF($BZ$2=2,ROUND(AA16/272.7654,1),))</f>
        <v>#N/A</v>
      </c>
      <c r="DJ64" s="233" t="e">
        <f>IF($BZ$2=1,AE16,IF($BZ$2=2,AE16*0.3346,))</f>
        <v>#N/A</v>
      </c>
      <c r="DK64" s="261" t="e">
        <f>IF(BY16=1,ROUND(IF($BZ$2=1,AR16,IF($BZ$2=2,AR16*3.412141633,)),0),"")</f>
        <v>#N/A</v>
      </c>
      <c r="DL64" s="109" t="e">
        <f>IF(BY16=1,IF($BZ$2=1,ROUND(AU16,0),IF($BZ$2=2,ROUND(AU16/272.7654,1),)),"")</f>
        <v>#N/A</v>
      </c>
      <c r="DM64" s="152" t="e">
        <f>IF(BY16=1,IF($BZ$2=1,AX16,IF($BZ$2=2,AX16*0.3346,)),"")</f>
        <v>#N/A</v>
      </c>
      <c r="DN64" s="100" t="e">
        <f>K16</f>
        <v>#N/A</v>
      </c>
      <c r="DO64" s="101" t="e">
        <f t="shared" si="98"/>
        <v>#N/A</v>
      </c>
      <c r="DP64" s="102" t="e">
        <f>BB16</f>
        <v>#N/A</v>
      </c>
      <c r="DQ64" s="104" t="e">
        <f t="shared" ref="DQ64" si="141">DQ62</f>
        <v>#N/A</v>
      </c>
    </row>
    <row r="65" spans="1:121" x14ac:dyDescent="0.25">
      <c r="A65" t="str">
        <f t="shared" si="100"/>
        <v>15010521</v>
      </c>
      <c r="D65">
        <v>1</v>
      </c>
      <c r="E65">
        <v>50</v>
      </c>
      <c r="F65">
        <v>105</v>
      </c>
      <c r="G65">
        <v>21</v>
      </c>
      <c r="H65">
        <v>20.9</v>
      </c>
      <c r="I65">
        <v>0</v>
      </c>
      <c r="J65">
        <v>26</v>
      </c>
      <c r="K65">
        <v>30</v>
      </c>
      <c r="L65" s="120">
        <v>44.1</v>
      </c>
      <c r="M65" s="114">
        <f t="shared" si="101"/>
        <v>2272</v>
      </c>
      <c r="N65" s="7">
        <v>3556.1815292902165</v>
      </c>
      <c r="O65" s="7">
        <v>3807.8845891872675</v>
      </c>
      <c r="P65" s="7">
        <v>5249.2599999999993</v>
      </c>
      <c r="Q65" s="120">
        <v>1.5</v>
      </c>
      <c r="R65">
        <f t="shared" si="84"/>
        <v>1.05</v>
      </c>
      <c r="S65">
        <f t="shared" si="84"/>
        <v>1.05</v>
      </c>
      <c r="T65">
        <f t="shared" si="84"/>
        <v>1.05</v>
      </c>
      <c r="U65">
        <f t="shared" si="102"/>
        <v>280</v>
      </c>
      <c r="V65">
        <f t="shared" si="103"/>
        <v>821</v>
      </c>
      <c r="W65">
        <f t="shared" si="104"/>
        <v>879</v>
      </c>
      <c r="X65">
        <f t="shared" si="105"/>
        <v>1211</v>
      </c>
      <c r="Y65">
        <f t="shared" si="106"/>
        <v>48</v>
      </c>
      <c r="Z65">
        <f t="shared" si="107"/>
        <v>141</v>
      </c>
      <c r="AA65">
        <f t="shared" si="108"/>
        <v>151</v>
      </c>
      <c r="AB65">
        <f t="shared" si="109"/>
        <v>208</v>
      </c>
      <c r="AC65" s="212">
        <f t="shared" si="110"/>
        <v>1.5168151219401333E-2</v>
      </c>
      <c r="AD65" s="212">
        <f t="shared" si="111"/>
        <v>0.12293498827709315</v>
      </c>
      <c r="AE65" s="212">
        <f t="shared" si="112"/>
        <v>0.14049842770180609</v>
      </c>
      <c r="AF65" s="212">
        <f t="shared" si="113"/>
        <v>0.26245097347756968</v>
      </c>
      <c r="AG65" s="166">
        <f t="shared" si="114"/>
        <v>1.2760000000000001E-4</v>
      </c>
      <c r="AH65" s="166">
        <f t="shared" si="115"/>
        <v>1.7219</v>
      </c>
      <c r="AI65" s="166">
        <f t="shared" si="116"/>
        <v>4</v>
      </c>
      <c r="AJ65" s="166">
        <f t="shared" si="117"/>
        <v>5.1420100000000005E-4</v>
      </c>
      <c r="AK65" s="114">
        <v>445.64897406447591</v>
      </c>
      <c r="AL65" s="7">
        <v>477.19157375690452</v>
      </c>
      <c r="AM65" s="7">
        <v>657.82</v>
      </c>
      <c r="AN65">
        <f t="shared" si="85"/>
        <v>0.85</v>
      </c>
      <c r="AO65">
        <f t="shared" si="85"/>
        <v>0.85</v>
      </c>
      <c r="AP65">
        <f t="shared" si="85"/>
        <v>0.85</v>
      </c>
      <c r="AQ65">
        <f t="shared" si="118"/>
        <v>446</v>
      </c>
      <c r="AR65">
        <f t="shared" si="119"/>
        <v>477</v>
      </c>
      <c r="AS65">
        <f t="shared" si="120"/>
        <v>658</v>
      </c>
      <c r="AT65">
        <f t="shared" si="121"/>
        <v>192</v>
      </c>
      <c r="AU65">
        <f t="shared" si="122"/>
        <v>205</v>
      </c>
      <c r="AV65">
        <f t="shared" si="123"/>
        <v>283</v>
      </c>
      <c r="AW65" s="212">
        <f t="shared" si="124"/>
        <v>0.22447913925133439</v>
      </c>
      <c r="AX65" s="212">
        <f t="shared" si="125"/>
        <v>0.25510961450419195</v>
      </c>
      <c r="AY65" s="212">
        <f t="shared" si="126"/>
        <v>0.4790905978356112</v>
      </c>
      <c r="AZ65" s="118">
        <f t="shared" si="127"/>
        <v>2.8</v>
      </c>
      <c r="BA65" s="121">
        <v>7.9</v>
      </c>
      <c r="BB65" s="121">
        <v>8.8000000000000007</v>
      </c>
      <c r="BC65" s="121">
        <v>12.5</v>
      </c>
      <c r="BE65" s="7">
        <v>2840</v>
      </c>
      <c r="BG65" s="122">
        <f t="shared" si="128"/>
        <v>0.8</v>
      </c>
      <c r="BJ65">
        <v>0</v>
      </c>
      <c r="BK65">
        <v>10.9</v>
      </c>
      <c r="BL65">
        <v>12.8</v>
      </c>
      <c r="BM65">
        <v>21.85</v>
      </c>
      <c r="BO65">
        <f t="shared" si="86"/>
        <v>1</v>
      </c>
      <c r="BP65">
        <f t="shared" si="86"/>
        <v>1</v>
      </c>
      <c r="BQ65">
        <f t="shared" si="86"/>
        <v>1</v>
      </c>
      <c r="BR65">
        <f t="shared" si="129"/>
        <v>446</v>
      </c>
      <c r="BS65">
        <f t="shared" si="130"/>
        <v>477</v>
      </c>
      <c r="BT65">
        <f t="shared" si="131"/>
        <v>658</v>
      </c>
      <c r="BV65">
        <f t="shared" si="132"/>
        <v>0</v>
      </c>
      <c r="BW65">
        <f t="shared" si="133"/>
        <v>0</v>
      </c>
      <c r="BX65">
        <f t="shared" si="134"/>
        <v>0</v>
      </c>
      <c r="BY65">
        <f t="shared" si="135"/>
        <v>1</v>
      </c>
      <c r="BZ65">
        <f>IF(OR(EcoReviva!$L$6=10,EcoReviva!$L$6=15,EcoReviva!$L$6=20),1,IF(EcoReviva!$K$6&lt;51,1,(1-(EcoReviva!$K$6-50)*0.005)))</f>
        <v>1</v>
      </c>
      <c r="CN65" s="130">
        <v>0.2</v>
      </c>
      <c r="CO65" s="144">
        <f t="shared" si="139"/>
        <v>0.98</v>
      </c>
      <c r="CP65" s="137">
        <f t="shared" si="139"/>
        <v>0.93600000000000005</v>
      </c>
      <c r="CQ65" s="137">
        <f t="shared" si="139"/>
        <v>0.96</v>
      </c>
      <c r="CR65" s="137">
        <f t="shared" si="139"/>
        <v>0.93600000000000005</v>
      </c>
      <c r="CS65" s="137">
        <f t="shared" si="139"/>
        <v>0.96</v>
      </c>
      <c r="CT65" s="138">
        <f t="shared" si="139"/>
        <v>0.96</v>
      </c>
      <c r="CU65" s="147" t="e">
        <f>IF(#REF!/#REF!&gt;data!CN$61,0,IF(#REF!/#REF!=data!CN$61,data!CS$61,IF(#REF!/#REF!&gt;data!CN$62,data!CS$62,IF(#REF!/#REF!&gt;data!CN$63,data!CS$63,IF(#REF!/#REF!&gt;data!CN$64,data!CS$64,IF(#REF!/#REF!&gt;data!CN$65,data!CS$65,IF(#REF!/#REF!&gt;data!CN$66,data!CS$66,IF(#REF!/#REF!=data!CN$66,1,))))))))</f>
        <v>#REF!</v>
      </c>
      <c r="CV65" s="1" t="s">
        <v>143</v>
      </c>
      <c r="DE65" s="74"/>
      <c r="DF65" s="245">
        <f>DF62</f>
        <v>215</v>
      </c>
      <c r="DG65" s="106" t="e">
        <f>BM16</f>
        <v>#N/A</v>
      </c>
      <c r="DH65" s="238" t="e">
        <f>ROUND(IF($BZ$2=1,X16,IF($BZ$2=2,X16*3.412141633,)),0)</f>
        <v>#N/A</v>
      </c>
      <c r="DI65" s="239" t="e">
        <f>IF($BZ$2=1,ROUND(AB16,0),IF($BZ$2=2,ROUND(AB16/272.7654,1),))</f>
        <v>#N/A</v>
      </c>
      <c r="DJ65" s="234" t="e">
        <f>IF($BZ$2=1,AF16,IF($BZ$2=2,AF16*0.3346,))</f>
        <v>#N/A</v>
      </c>
      <c r="DK65" s="262" t="e">
        <f>IF(BY16=1,ROUND(IF($BZ$2=1,AS16,IF($BZ$2=2,AS16*3.412141633,)),0),"")</f>
        <v>#N/A</v>
      </c>
      <c r="DL65" s="263" t="e">
        <f>IF(BY16=1,IF($BZ$2=1,ROUND(AV16,0),IF($BZ$2=2,ROUND(AV16/272.7654,1),)),"")</f>
        <v>#N/A</v>
      </c>
      <c r="DM65" s="234" t="e">
        <f>IF(BY16=1,IF($BZ$2=1,AY16,IF($BZ$2=2,AY16*0.3346,)),"")</f>
        <v>#N/A</v>
      </c>
      <c r="DN65" s="243" t="e">
        <f>L16</f>
        <v>#N/A</v>
      </c>
      <c r="DO65" s="101" t="e">
        <f t="shared" si="98"/>
        <v>#N/A</v>
      </c>
      <c r="DP65" s="258" t="e">
        <f>BC16</f>
        <v>#N/A</v>
      </c>
      <c r="DQ65" s="235" t="e">
        <f t="shared" ref="DQ65" si="142">DQ62</f>
        <v>#N/A</v>
      </c>
    </row>
    <row r="66" spans="1:121" x14ac:dyDescent="0.25">
      <c r="A66" t="str">
        <f t="shared" si="100"/>
        <v>15011510</v>
      </c>
      <c r="D66">
        <v>1</v>
      </c>
      <c r="E66">
        <v>50</v>
      </c>
      <c r="F66">
        <v>115</v>
      </c>
      <c r="G66">
        <v>10</v>
      </c>
      <c r="H66">
        <v>10.9</v>
      </c>
      <c r="I66">
        <v>0</v>
      </c>
      <c r="J66">
        <v>26</v>
      </c>
      <c r="K66">
        <v>30</v>
      </c>
      <c r="L66" s="120">
        <v>44</v>
      </c>
      <c r="M66" s="114">
        <f t="shared" si="101"/>
        <v>1161.9000000000001</v>
      </c>
      <c r="N66" s="7">
        <v>1924.9914127028867</v>
      </c>
      <c r="O66" s="7">
        <v>2079.6202422788024</v>
      </c>
      <c r="P66" s="7">
        <v>2589.7800000000002</v>
      </c>
      <c r="Q66" s="120">
        <v>1.5</v>
      </c>
      <c r="R66">
        <f t="shared" si="84"/>
        <v>1.08</v>
      </c>
      <c r="S66">
        <f t="shared" si="84"/>
        <v>1.08</v>
      </c>
      <c r="T66">
        <f t="shared" si="84"/>
        <v>1.08</v>
      </c>
      <c r="U66">
        <f t="shared" si="102"/>
        <v>143</v>
      </c>
      <c r="V66">
        <f t="shared" si="103"/>
        <v>426</v>
      </c>
      <c r="W66">
        <f t="shared" si="104"/>
        <v>460</v>
      </c>
      <c r="X66">
        <f t="shared" si="105"/>
        <v>573</v>
      </c>
      <c r="Y66">
        <f t="shared" si="106"/>
        <v>25</v>
      </c>
      <c r="Z66">
        <f t="shared" si="107"/>
        <v>73</v>
      </c>
      <c r="AA66">
        <f t="shared" si="108"/>
        <v>79</v>
      </c>
      <c r="AB66">
        <f t="shared" si="109"/>
        <v>99</v>
      </c>
      <c r="AC66" s="212">
        <f t="shared" si="110"/>
        <v>4.3316224750045663E-3</v>
      </c>
      <c r="AD66" s="212">
        <f t="shared" si="111"/>
        <v>3.253974428568901E-2</v>
      </c>
      <c r="AE66" s="212">
        <f t="shared" si="112"/>
        <v>3.7784088519187041E-2</v>
      </c>
      <c r="AF66" s="212">
        <f t="shared" si="113"/>
        <v>5.793860029983873E-2</v>
      </c>
      <c r="AG66" s="166">
        <f t="shared" si="114"/>
        <v>3.969E-4</v>
      </c>
      <c r="AH66" s="166">
        <f t="shared" si="115"/>
        <v>1.7345999999999999</v>
      </c>
      <c r="AI66" s="166">
        <f t="shared" si="116"/>
        <v>2</v>
      </c>
      <c r="AJ66" s="166">
        <f t="shared" si="117"/>
        <v>3.6734700000000002E-4</v>
      </c>
      <c r="AK66" s="114">
        <v>266.87553260000635</v>
      </c>
      <c r="AL66" s="7">
        <v>288.31284965818764</v>
      </c>
      <c r="AM66" s="7">
        <v>359.04</v>
      </c>
      <c r="AN66">
        <f t="shared" si="85"/>
        <v>0.98</v>
      </c>
      <c r="AO66">
        <f t="shared" si="85"/>
        <v>0.98</v>
      </c>
      <c r="AP66">
        <f t="shared" si="85"/>
        <v>0.98</v>
      </c>
      <c r="AQ66">
        <f t="shared" si="118"/>
        <v>267</v>
      </c>
      <c r="AR66">
        <f t="shared" si="119"/>
        <v>288</v>
      </c>
      <c r="AS66">
        <f t="shared" si="120"/>
        <v>359</v>
      </c>
      <c r="AT66">
        <f t="shared" si="121"/>
        <v>115</v>
      </c>
      <c r="AU66">
        <f t="shared" si="122"/>
        <v>124</v>
      </c>
      <c r="AV66">
        <f t="shared" si="123"/>
        <v>154</v>
      </c>
      <c r="AW66" s="212">
        <f t="shared" si="124"/>
        <v>7.6987967237345051E-2</v>
      </c>
      <c r="AX66" s="212">
        <f t="shared" si="125"/>
        <v>8.8833528800575823E-2</v>
      </c>
      <c r="AY66" s="212">
        <f t="shared" si="126"/>
        <v>0.13413142791779115</v>
      </c>
      <c r="AZ66" s="118">
        <f t="shared" si="127"/>
        <v>0.8</v>
      </c>
      <c r="BA66">
        <v>8.9</v>
      </c>
      <c r="BB66">
        <v>9.9</v>
      </c>
      <c r="BC66">
        <v>14.8</v>
      </c>
      <c r="BE66" s="7">
        <v>1291</v>
      </c>
      <c r="BG66" s="122">
        <f t="shared" si="128"/>
        <v>0.9</v>
      </c>
      <c r="BJ66">
        <v>0</v>
      </c>
      <c r="BK66">
        <v>11.8</v>
      </c>
      <c r="BL66">
        <v>13.7</v>
      </c>
      <c r="BM66">
        <v>21.85</v>
      </c>
      <c r="BO66">
        <f t="shared" si="86"/>
        <v>1</v>
      </c>
      <c r="BP66">
        <f t="shared" si="86"/>
        <v>1</v>
      </c>
      <c r="BQ66">
        <f t="shared" si="86"/>
        <v>1</v>
      </c>
      <c r="BR66">
        <f t="shared" si="129"/>
        <v>267</v>
      </c>
      <c r="BS66">
        <f t="shared" si="130"/>
        <v>288</v>
      </c>
      <c r="BT66">
        <f t="shared" si="131"/>
        <v>359</v>
      </c>
      <c r="BV66">
        <f t="shared" si="132"/>
        <v>0</v>
      </c>
      <c r="BW66">
        <f t="shared" si="133"/>
        <v>0</v>
      </c>
      <c r="BX66">
        <f t="shared" si="134"/>
        <v>0</v>
      </c>
      <c r="BY66">
        <f t="shared" si="135"/>
        <v>1</v>
      </c>
      <c r="BZ66">
        <f>IF(OR(EcoReviva!$L$6=10,EcoReviva!$L$6=15,EcoReviva!$L$6=20),1,IF(EcoReviva!$K$6&lt;51,1,(1-(EcoReviva!$K$6-50)*0.005)))</f>
        <v>1</v>
      </c>
      <c r="CN66" s="131">
        <v>0</v>
      </c>
      <c r="CO66" s="145">
        <v>1</v>
      </c>
      <c r="CP66" s="139">
        <v>1</v>
      </c>
      <c r="CQ66" s="139">
        <v>1</v>
      </c>
      <c r="CR66" s="139">
        <v>1</v>
      </c>
      <c r="CS66" s="139">
        <v>1</v>
      </c>
      <c r="CT66" s="140">
        <v>1</v>
      </c>
      <c r="CU66" s="148" t="e">
        <f>IF(#REF!/#REF!&gt;data!CN$61,0,IF(#REF!/#REF!=data!CN$61,data!CT$61,IF(#REF!/#REF!&gt;data!CN$62,data!CT$62,IF(#REF!/#REF!&gt;data!CN$63,data!CT$63,IF(#REF!/#REF!&gt;data!CN$64,data!CT$64,IF(#REF!/#REF!&gt;data!CN$65,data!CT$65,IF(#REF!/#REF!&gt;data!CN$66,data!CT$66,IF(#REF!/#REF!=data!CN$66,1,))))))))</f>
        <v>#REF!</v>
      </c>
      <c r="CV66" s="1" t="s">
        <v>144</v>
      </c>
      <c r="DE66" s="74"/>
      <c r="DF66" s="253">
        <v>235</v>
      </c>
      <c r="DG66" s="102" t="e">
        <f>BJ17</f>
        <v>#N/A</v>
      </c>
      <c r="DH66" s="236" t="e">
        <f>ROUND(IF($BZ$2=1,U17,IF($BZ$2=2,U17*3.412141633,)),0)</f>
        <v>#N/A</v>
      </c>
      <c r="DI66" s="237" t="e">
        <f>IF($BZ$2=1,ROUND(Y17,0),IF($BZ$2=2,ROUND(Y17/272.7654,1),))</f>
        <v>#N/A</v>
      </c>
      <c r="DJ66" s="232" t="e">
        <f>IF($BZ$2=1,AC17,IF($BZ$2=2,AC17*0.3346,))</f>
        <v>#N/A</v>
      </c>
      <c r="DK66" s="255"/>
      <c r="DL66" s="240"/>
      <c r="DM66" s="256"/>
      <c r="DN66" s="241">
        <v>0</v>
      </c>
      <c r="DO66" s="242">
        <v>0</v>
      </c>
      <c r="DP66" s="254">
        <v>0</v>
      </c>
      <c r="DQ66" s="244" t="e">
        <f>IF($BZ$2=1,AZ17,IF($BZ$2=2,AZ17/4.54609,))</f>
        <v>#N/A</v>
      </c>
    </row>
    <row r="67" spans="1:121" x14ac:dyDescent="0.25">
      <c r="A67" t="str">
        <f t="shared" si="100"/>
        <v>15011511</v>
      </c>
      <c r="D67">
        <v>1</v>
      </c>
      <c r="E67">
        <v>50</v>
      </c>
      <c r="F67">
        <v>115</v>
      </c>
      <c r="G67">
        <v>11</v>
      </c>
      <c r="H67">
        <v>10.9</v>
      </c>
      <c r="I67">
        <v>0</v>
      </c>
      <c r="J67">
        <v>26</v>
      </c>
      <c r="K67">
        <v>30</v>
      </c>
      <c r="L67" s="120">
        <v>44</v>
      </c>
      <c r="M67" s="114">
        <f t="shared" si="101"/>
        <v>1130.8400000000001</v>
      </c>
      <c r="N67" s="7">
        <v>2611.8926414972211</v>
      </c>
      <c r="O67" s="7">
        <v>2821.6982019103875</v>
      </c>
      <c r="P67" s="7">
        <v>3513.9</v>
      </c>
      <c r="Q67" s="120">
        <v>1.5</v>
      </c>
      <c r="R67">
        <f t="shared" si="84"/>
        <v>1.1000000000000001</v>
      </c>
      <c r="S67">
        <f t="shared" si="84"/>
        <v>1.1000000000000001</v>
      </c>
      <c r="T67">
        <f t="shared" si="84"/>
        <v>1.1000000000000001</v>
      </c>
      <c r="U67">
        <f t="shared" si="102"/>
        <v>139</v>
      </c>
      <c r="V67">
        <f t="shared" si="103"/>
        <v>562</v>
      </c>
      <c r="W67">
        <f t="shared" si="104"/>
        <v>607</v>
      </c>
      <c r="X67">
        <f t="shared" si="105"/>
        <v>756</v>
      </c>
      <c r="Y67">
        <f t="shared" si="106"/>
        <v>24</v>
      </c>
      <c r="Z67">
        <f t="shared" si="107"/>
        <v>97</v>
      </c>
      <c r="AA67">
        <f t="shared" si="108"/>
        <v>104</v>
      </c>
      <c r="AB67">
        <f t="shared" si="109"/>
        <v>130</v>
      </c>
      <c r="AC67" s="212">
        <f t="shared" si="110"/>
        <v>7.1203817467563445E-3</v>
      </c>
      <c r="AD67" s="212">
        <f t="shared" si="111"/>
        <v>9.6688082528609151E-2</v>
      </c>
      <c r="AE67" s="212">
        <f t="shared" si="112"/>
        <v>0.11022541980712858</v>
      </c>
      <c r="AF67" s="212">
        <f t="shared" si="113"/>
        <v>0.16779297056025558</v>
      </c>
      <c r="AG67" s="166">
        <f t="shared" si="114"/>
        <v>3.969E-4</v>
      </c>
      <c r="AH67" s="166">
        <f t="shared" si="115"/>
        <v>1.7345999999999999</v>
      </c>
      <c r="AI67" s="166">
        <f t="shared" si="116"/>
        <v>4</v>
      </c>
      <c r="AJ67" s="166">
        <f t="shared" si="117"/>
        <v>5.7428799999999995E-4</v>
      </c>
      <c r="AK67" s="114">
        <v>437</v>
      </c>
      <c r="AL67" s="7">
        <v>473</v>
      </c>
      <c r="AM67" s="7">
        <v>589</v>
      </c>
      <c r="AN67">
        <f t="shared" si="85"/>
        <v>0.95</v>
      </c>
      <c r="AO67">
        <f t="shared" si="85"/>
        <v>0.95</v>
      </c>
      <c r="AP67">
        <f t="shared" si="85"/>
        <v>0.95</v>
      </c>
      <c r="AQ67">
        <f t="shared" si="118"/>
        <v>437</v>
      </c>
      <c r="AR67">
        <f t="shared" si="119"/>
        <v>473</v>
      </c>
      <c r="AS67">
        <f t="shared" si="120"/>
        <v>589</v>
      </c>
      <c r="AT67">
        <f t="shared" si="121"/>
        <v>188</v>
      </c>
      <c r="AU67">
        <f t="shared" si="122"/>
        <v>203</v>
      </c>
      <c r="AV67">
        <f t="shared" si="123"/>
        <v>253</v>
      </c>
      <c r="AW67" s="212">
        <f t="shared" si="124"/>
        <v>0.33673907888573174</v>
      </c>
      <c r="AX67" s="212">
        <f t="shared" si="125"/>
        <v>0.38937702733391061</v>
      </c>
      <c r="AY67" s="212">
        <f t="shared" si="126"/>
        <v>0.59092836696183981</v>
      </c>
      <c r="AZ67" s="118">
        <f t="shared" si="127"/>
        <v>1.5</v>
      </c>
      <c r="BA67">
        <v>8.9</v>
      </c>
      <c r="BB67">
        <v>9.9</v>
      </c>
      <c r="BC67">
        <v>14.8</v>
      </c>
      <c r="BE67" s="7">
        <v>1663</v>
      </c>
      <c r="BG67" s="122">
        <f t="shared" si="128"/>
        <v>0.68</v>
      </c>
      <c r="BJ67">
        <v>0</v>
      </c>
      <c r="BK67">
        <v>11.8</v>
      </c>
      <c r="BL67">
        <v>13.7</v>
      </c>
      <c r="BM67">
        <v>21.85</v>
      </c>
      <c r="BO67">
        <f t="shared" si="86"/>
        <v>1</v>
      </c>
      <c r="BP67">
        <f t="shared" si="86"/>
        <v>1</v>
      </c>
      <c r="BQ67">
        <f t="shared" si="86"/>
        <v>1</v>
      </c>
      <c r="BR67">
        <f t="shared" si="129"/>
        <v>437</v>
      </c>
      <c r="BS67">
        <f t="shared" si="130"/>
        <v>473</v>
      </c>
      <c r="BT67">
        <f t="shared" si="131"/>
        <v>589</v>
      </c>
      <c r="BV67">
        <f t="shared" si="132"/>
        <v>0</v>
      </c>
      <c r="BW67">
        <f t="shared" si="133"/>
        <v>0</v>
      </c>
      <c r="BX67">
        <f t="shared" si="134"/>
        <v>0</v>
      </c>
      <c r="BY67">
        <f t="shared" si="135"/>
        <v>1</v>
      </c>
      <c r="BZ67">
        <f>IF(OR(EcoReviva!$L$6=10,EcoReviva!$L$6=15,EcoReviva!$L$6=20),1,IF(EcoReviva!$K$6&lt;51,1,(1-(EcoReviva!$K$6-50)*0.005)))</f>
        <v>1</v>
      </c>
      <c r="DE67" s="74"/>
      <c r="DF67" s="98">
        <f>DF66</f>
        <v>235</v>
      </c>
      <c r="DG67" s="105" t="e">
        <f>BK17</f>
        <v>#N/A</v>
      </c>
      <c r="DH67" s="99" t="e">
        <f>ROUND(IF($BZ$2=1,V17,IF($BZ$2=2,V17*3.412141633,)),0)</f>
        <v>#N/A</v>
      </c>
      <c r="DI67" s="157" t="e">
        <f>IF($BZ$2=1,ROUND(Z17,0),IF($BZ$2=2,ROUND(Z17/272.7654,1),))</f>
        <v>#N/A</v>
      </c>
      <c r="DJ67" s="233" t="e">
        <f>IF($BZ$2=1,AD17,IF($BZ$2=2,AD17*0.3346,))</f>
        <v>#N/A</v>
      </c>
      <c r="DK67" s="261" t="e">
        <f>IF(BY17=1,ROUND(IF($BZ$2=1,AQ17,IF($BZ$2=2,AQ17*3.412141633,)),0),"")</f>
        <v>#N/A</v>
      </c>
      <c r="DL67" s="109" t="e">
        <f>IF(BY17=1,IF($BZ$2=1,ROUND(AT17,0),IF($BZ$2=2,ROUND(AT17/272.7654,1),)),"")</f>
        <v>#N/A</v>
      </c>
      <c r="DM67" s="152" t="e">
        <f>IF(BY17=1,IF($BZ$2=1,AW17,IF($BZ$2=2,AW17*0.3346,)),"")</f>
        <v>#N/A</v>
      </c>
      <c r="DN67" s="100" t="e">
        <f>J17</f>
        <v>#N/A</v>
      </c>
      <c r="DO67" s="101" t="e">
        <f t="shared" si="98"/>
        <v>#N/A</v>
      </c>
      <c r="DP67" s="102" t="e">
        <f>BA17</f>
        <v>#N/A</v>
      </c>
      <c r="DQ67" s="104" t="e">
        <f t="shared" ref="DQ67" si="143">DQ66</f>
        <v>#N/A</v>
      </c>
    </row>
    <row r="68" spans="1:121" x14ac:dyDescent="0.25">
      <c r="A68" t="str">
        <f t="shared" si="100"/>
        <v>15011515</v>
      </c>
      <c r="D68">
        <v>1</v>
      </c>
      <c r="E68">
        <v>50</v>
      </c>
      <c r="F68">
        <v>115</v>
      </c>
      <c r="G68">
        <v>15</v>
      </c>
      <c r="H68">
        <v>15.9</v>
      </c>
      <c r="I68">
        <v>0</v>
      </c>
      <c r="J68">
        <v>26</v>
      </c>
      <c r="K68">
        <v>30</v>
      </c>
      <c r="L68" s="120">
        <v>44.8</v>
      </c>
      <c r="M68" s="114">
        <f t="shared" si="101"/>
        <v>1664.8000000000002</v>
      </c>
      <c r="N68" s="7">
        <v>2216.9073865755149</v>
      </c>
      <c r="O68" s="7">
        <v>2373.9948983307781</v>
      </c>
      <c r="P68" s="7">
        <v>3302.76</v>
      </c>
      <c r="Q68" s="120">
        <v>1.5</v>
      </c>
      <c r="R68">
        <f t="shared" ref="R68:T87" si="144">IF($G68=10,1.08,IF($G68=11,1.1,IF($G68=15,1.08,IF($G68=16,1.1,IF($G68=20,1.08,IF($G68=21,1.05))))))</f>
        <v>1.08</v>
      </c>
      <c r="S68">
        <f t="shared" si="144"/>
        <v>1.08</v>
      </c>
      <c r="T68">
        <f t="shared" si="144"/>
        <v>1.08</v>
      </c>
      <c r="U68">
        <f t="shared" si="102"/>
        <v>205</v>
      </c>
      <c r="V68">
        <f t="shared" si="103"/>
        <v>491</v>
      </c>
      <c r="W68">
        <f t="shared" si="104"/>
        <v>525</v>
      </c>
      <c r="X68">
        <f t="shared" si="105"/>
        <v>731</v>
      </c>
      <c r="Y68">
        <f t="shared" si="106"/>
        <v>35</v>
      </c>
      <c r="Z68">
        <f t="shared" si="107"/>
        <v>84</v>
      </c>
      <c r="AA68">
        <f t="shared" si="108"/>
        <v>90</v>
      </c>
      <c r="AB68">
        <f t="shared" si="109"/>
        <v>126</v>
      </c>
      <c r="AC68" s="212">
        <f t="shared" si="110"/>
        <v>7.4301483297360494E-3</v>
      </c>
      <c r="AD68" s="212">
        <f t="shared" si="111"/>
        <v>4.0465938229979341E-2</v>
      </c>
      <c r="AE68" s="212">
        <f t="shared" si="112"/>
        <v>4.6268526149750598E-2</v>
      </c>
      <c r="AF68" s="212">
        <f t="shared" si="113"/>
        <v>8.9016135494847909E-2</v>
      </c>
      <c r="AG68" s="166">
        <f t="shared" si="114"/>
        <v>2.0829999999999999E-4</v>
      </c>
      <c r="AH68" s="166">
        <f t="shared" si="115"/>
        <v>1.724</v>
      </c>
      <c r="AI68" s="166">
        <f t="shared" si="116"/>
        <v>2</v>
      </c>
      <c r="AJ68" s="166">
        <f t="shared" si="117"/>
        <v>4.6182900000000003E-4</v>
      </c>
      <c r="AK68" s="114">
        <v>302.61675876046246</v>
      </c>
      <c r="AL68" s="7">
        <v>324.05983479376272</v>
      </c>
      <c r="AM68" s="7">
        <v>450.84</v>
      </c>
      <c r="AN68">
        <f t="shared" ref="AN68:AP87" si="145">IF($G68=10,0.98,IF($G68=11,0.95,IF($G68=15,1.01,IF($G68=16,0.95,IF($G68=20,0.95,IF($G68=21,0.85))))))</f>
        <v>1.01</v>
      </c>
      <c r="AO68">
        <f t="shared" si="145"/>
        <v>1.01</v>
      </c>
      <c r="AP68">
        <f t="shared" si="145"/>
        <v>1.01</v>
      </c>
      <c r="AQ68">
        <f t="shared" si="118"/>
        <v>303</v>
      </c>
      <c r="AR68">
        <f t="shared" si="119"/>
        <v>324</v>
      </c>
      <c r="AS68">
        <f t="shared" si="120"/>
        <v>451</v>
      </c>
      <c r="AT68">
        <f t="shared" si="121"/>
        <v>130</v>
      </c>
      <c r="AU68">
        <f t="shared" si="122"/>
        <v>139</v>
      </c>
      <c r="AV68">
        <f t="shared" si="123"/>
        <v>194</v>
      </c>
      <c r="AW68" s="212">
        <f t="shared" si="124"/>
        <v>9.4600755062536485E-2</v>
      </c>
      <c r="AX68" s="212">
        <f t="shared" si="125"/>
        <v>0.10777367100026078</v>
      </c>
      <c r="AY68" s="212">
        <f t="shared" si="126"/>
        <v>0.20645483581549412</v>
      </c>
      <c r="AZ68" s="118">
        <f t="shared" si="127"/>
        <v>1.2</v>
      </c>
      <c r="BA68">
        <v>8.6999999999999993</v>
      </c>
      <c r="BB68">
        <v>9.8000000000000007</v>
      </c>
      <c r="BC68">
        <v>14.3</v>
      </c>
      <c r="BE68" s="7">
        <v>2081</v>
      </c>
      <c r="BG68" s="122">
        <f t="shared" si="128"/>
        <v>0.8</v>
      </c>
      <c r="BJ68">
        <v>0</v>
      </c>
      <c r="BK68">
        <v>10.6</v>
      </c>
      <c r="BL68">
        <v>12.5</v>
      </c>
      <c r="BM68">
        <v>21.85</v>
      </c>
      <c r="BO68">
        <f t="shared" ref="BO68:BQ87" si="14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68">
        <f t="shared" si="146"/>
        <v>1</v>
      </c>
      <c r="BQ68">
        <f t="shared" si="146"/>
        <v>1</v>
      </c>
      <c r="BR68">
        <f t="shared" si="129"/>
        <v>303</v>
      </c>
      <c r="BS68">
        <f t="shared" si="130"/>
        <v>324</v>
      </c>
      <c r="BT68">
        <f t="shared" si="131"/>
        <v>451</v>
      </c>
      <c r="BV68">
        <f t="shared" si="132"/>
        <v>0</v>
      </c>
      <c r="BW68">
        <f t="shared" si="133"/>
        <v>0</v>
      </c>
      <c r="BX68">
        <f t="shared" si="134"/>
        <v>0</v>
      </c>
      <c r="BY68">
        <f t="shared" si="135"/>
        <v>1</v>
      </c>
      <c r="BZ68">
        <f>IF(OR(EcoReviva!$L$6=10,EcoReviva!$L$6=15,EcoReviva!$L$6=20),1,IF(EcoReviva!$K$6&lt;51,1,(1-(EcoReviva!$K$6-50)*0.005)))</f>
        <v>1</v>
      </c>
      <c r="DE68" s="74"/>
      <c r="DF68" s="98">
        <f>DF66</f>
        <v>235</v>
      </c>
      <c r="DG68" s="105" t="e">
        <f>BL17</f>
        <v>#N/A</v>
      </c>
      <c r="DH68" s="99" t="e">
        <f>ROUND(IF($BZ$2=1,W17,IF($BZ$2=2,W17*3.412141633,)),0)</f>
        <v>#N/A</v>
      </c>
      <c r="DI68" s="157" t="e">
        <f>IF($BZ$2=1,ROUND(AA17,0),IF($BZ$2=2,ROUND(AA17/272.7654,1),))</f>
        <v>#N/A</v>
      </c>
      <c r="DJ68" s="233" t="e">
        <f>IF($BZ$2=1,AE17,IF($BZ$2=2,AE17*0.3346,))</f>
        <v>#N/A</v>
      </c>
      <c r="DK68" s="261" t="e">
        <f>IF(BY17=1,ROUND(IF($BZ$2=1,AR17,IF($BZ$2=2,AR17*3.412141633,)),0),"")</f>
        <v>#N/A</v>
      </c>
      <c r="DL68" s="109" t="e">
        <f>IF(BY17=1,IF($BZ$2=1,ROUND(AU17,0),IF($BZ$2=2,ROUND(AU17/272.7654,1),)),"")</f>
        <v>#N/A</v>
      </c>
      <c r="DM68" s="152" t="e">
        <f>IF(BY17=1,IF($BZ$2=1,AX17,IF($BZ$2=2,AX17*0.3346,)),"")</f>
        <v>#N/A</v>
      </c>
      <c r="DN68" s="100" t="e">
        <f>K17</f>
        <v>#N/A</v>
      </c>
      <c r="DO68" s="101" t="e">
        <f t="shared" si="98"/>
        <v>#N/A</v>
      </c>
      <c r="DP68" s="102" t="e">
        <f>BB17</f>
        <v>#N/A</v>
      </c>
      <c r="DQ68" s="104" t="e">
        <f t="shared" ref="DQ68" si="147">DQ66</f>
        <v>#N/A</v>
      </c>
    </row>
    <row r="69" spans="1:121" x14ac:dyDescent="0.25">
      <c r="A69" t="str">
        <f t="shared" si="100"/>
        <v>15011516</v>
      </c>
      <c r="D69">
        <v>1</v>
      </c>
      <c r="E69">
        <v>50</v>
      </c>
      <c r="F69">
        <v>115</v>
      </c>
      <c r="G69">
        <v>16</v>
      </c>
      <c r="H69">
        <v>15.9</v>
      </c>
      <c r="I69">
        <v>0</v>
      </c>
      <c r="J69">
        <v>26</v>
      </c>
      <c r="K69">
        <v>30</v>
      </c>
      <c r="L69" s="120">
        <v>44.8</v>
      </c>
      <c r="M69" s="114">
        <f t="shared" si="101"/>
        <v>1549.0400000000002</v>
      </c>
      <c r="N69" s="7">
        <v>3241.8333772189817</v>
      </c>
      <c r="O69" s="7">
        <v>3471.5459677567114</v>
      </c>
      <c r="P69" s="7">
        <v>4829.7</v>
      </c>
      <c r="Q69" s="120">
        <v>1.5</v>
      </c>
      <c r="R69">
        <f t="shared" si="144"/>
        <v>1.1000000000000001</v>
      </c>
      <c r="S69">
        <f t="shared" si="144"/>
        <v>1.1000000000000001</v>
      </c>
      <c r="T69">
        <f t="shared" si="144"/>
        <v>1.1000000000000001</v>
      </c>
      <c r="U69">
        <f t="shared" si="102"/>
        <v>191</v>
      </c>
      <c r="V69">
        <f t="shared" si="103"/>
        <v>698</v>
      </c>
      <c r="W69">
        <f t="shared" si="104"/>
        <v>747</v>
      </c>
      <c r="X69">
        <f t="shared" si="105"/>
        <v>1039</v>
      </c>
      <c r="Y69">
        <f t="shared" si="106"/>
        <v>33</v>
      </c>
      <c r="Z69">
        <f t="shared" si="107"/>
        <v>120</v>
      </c>
      <c r="AA69">
        <f t="shared" si="108"/>
        <v>128</v>
      </c>
      <c r="AB69">
        <f t="shared" si="109"/>
        <v>179</v>
      </c>
      <c r="AC69" s="212">
        <f t="shared" si="110"/>
        <v>1.8272132841743428E-2</v>
      </c>
      <c r="AD69" s="212">
        <f t="shared" si="111"/>
        <v>0.22810735978432639</v>
      </c>
      <c r="AE69" s="212">
        <f t="shared" si="112"/>
        <v>0.25890160775171861</v>
      </c>
      <c r="AF69" s="212">
        <f t="shared" si="113"/>
        <v>0.50021746995795902</v>
      </c>
      <c r="AG69" s="166">
        <f t="shared" si="114"/>
        <v>2.0829999999999999E-4</v>
      </c>
      <c r="AH69" s="166">
        <f t="shared" si="115"/>
        <v>1.724</v>
      </c>
      <c r="AI69" s="166">
        <f t="shared" si="116"/>
        <v>4</v>
      </c>
      <c r="AJ69" s="166">
        <f t="shared" si="117"/>
        <v>1.392796E-3</v>
      </c>
      <c r="AK69" s="114">
        <v>496</v>
      </c>
      <c r="AL69" s="7">
        <v>532</v>
      </c>
      <c r="AM69" s="7">
        <v>740</v>
      </c>
      <c r="AN69">
        <f t="shared" si="145"/>
        <v>0.95</v>
      </c>
      <c r="AO69">
        <f t="shared" si="145"/>
        <v>0.95</v>
      </c>
      <c r="AP69">
        <f t="shared" si="145"/>
        <v>0.95</v>
      </c>
      <c r="AQ69">
        <f t="shared" si="118"/>
        <v>496</v>
      </c>
      <c r="AR69">
        <f t="shared" si="119"/>
        <v>532</v>
      </c>
      <c r="AS69">
        <f t="shared" si="120"/>
        <v>740</v>
      </c>
      <c r="AT69">
        <f t="shared" si="121"/>
        <v>213</v>
      </c>
      <c r="AU69">
        <f t="shared" si="122"/>
        <v>229</v>
      </c>
      <c r="AV69">
        <f t="shared" si="123"/>
        <v>318</v>
      </c>
      <c r="AW69" s="212">
        <f t="shared" si="124"/>
        <v>0.70411902528110082</v>
      </c>
      <c r="AX69" s="212">
        <f t="shared" si="125"/>
        <v>0.81193388828479673</v>
      </c>
      <c r="AY69" s="212">
        <f t="shared" si="126"/>
        <v>1.5496212723230742</v>
      </c>
      <c r="AZ69" s="118">
        <f t="shared" si="127"/>
        <v>2.2999999999999998</v>
      </c>
      <c r="BA69">
        <v>8.6999999999999993</v>
      </c>
      <c r="BB69">
        <v>9.8000000000000007</v>
      </c>
      <c r="BC69">
        <v>14.3</v>
      </c>
      <c r="BE69" s="7">
        <v>2278</v>
      </c>
      <c r="BG69" s="122">
        <f t="shared" si="128"/>
        <v>0.68</v>
      </c>
      <c r="BJ69">
        <v>0</v>
      </c>
      <c r="BK69">
        <v>10.6</v>
      </c>
      <c r="BL69">
        <v>12.5</v>
      </c>
      <c r="BM69">
        <v>21.85</v>
      </c>
      <c r="BO69">
        <f t="shared" si="146"/>
        <v>1</v>
      </c>
      <c r="BP69">
        <f t="shared" si="146"/>
        <v>1</v>
      </c>
      <c r="BQ69">
        <f t="shared" si="146"/>
        <v>1</v>
      </c>
      <c r="BR69">
        <f t="shared" si="129"/>
        <v>496</v>
      </c>
      <c r="BS69">
        <f t="shared" si="130"/>
        <v>532</v>
      </c>
      <c r="BT69">
        <f t="shared" si="131"/>
        <v>740</v>
      </c>
      <c r="BV69">
        <f t="shared" si="132"/>
        <v>0</v>
      </c>
      <c r="BW69">
        <f t="shared" si="133"/>
        <v>0</v>
      </c>
      <c r="BX69">
        <f t="shared" si="134"/>
        <v>0</v>
      </c>
      <c r="BY69">
        <f t="shared" si="135"/>
        <v>1</v>
      </c>
      <c r="BZ69">
        <f>IF(OR(EcoReviva!$L$6=10,EcoReviva!$L$6=15,EcoReviva!$L$6=20),1,IF(EcoReviva!$K$6&lt;51,1,(1-(EcoReviva!$K$6-50)*0.005)))</f>
        <v>1</v>
      </c>
      <c r="DE69" s="74"/>
      <c r="DF69" s="245">
        <f>DF66</f>
        <v>235</v>
      </c>
      <c r="DG69" s="106" t="e">
        <f>BM17</f>
        <v>#N/A</v>
      </c>
      <c r="DH69" s="238" t="e">
        <f>ROUND(IF($BZ$2=1,X17,IF($BZ$2=2,X17*3.412141633,)),0)</f>
        <v>#N/A</v>
      </c>
      <c r="DI69" s="239" t="e">
        <f>IF($BZ$2=1,ROUND(AB17,0),IF($BZ$2=2,ROUND(AB17/272.7654,1),))</f>
        <v>#N/A</v>
      </c>
      <c r="DJ69" s="234" t="e">
        <f>IF($BZ$2=1,AF17,IF($BZ$2=2,AF17*0.3346,))</f>
        <v>#N/A</v>
      </c>
      <c r="DK69" s="262" t="e">
        <f>IF(BY17=1,ROUND(IF($BZ$2=1,AS17,IF($BZ$2=2,AS17*3.412141633,)),0),"")</f>
        <v>#N/A</v>
      </c>
      <c r="DL69" s="263" t="e">
        <f>IF(BY17=1,IF($BZ$2=1,ROUND(AV17,0),IF($BZ$2=2,ROUND(AV17/272.7654,1),)),"")</f>
        <v>#N/A</v>
      </c>
      <c r="DM69" s="234" t="e">
        <f>IF(BY17=1,IF($BZ$2=1,AY17,IF($BZ$2=2,AY17*0.3346,)),"")</f>
        <v>#N/A</v>
      </c>
      <c r="DN69" s="243" t="e">
        <f>L17</f>
        <v>#N/A</v>
      </c>
      <c r="DO69" s="101" t="e">
        <f t="shared" si="98"/>
        <v>#N/A</v>
      </c>
      <c r="DP69" s="258" t="e">
        <f>BC17</f>
        <v>#N/A</v>
      </c>
      <c r="DQ69" s="235" t="e">
        <f t="shared" ref="DQ69" si="148">DQ66</f>
        <v>#N/A</v>
      </c>
    </row>
    <row r="70" spans="1:121" x14ac:dyDescent="0.25">
      <c r="A70" t="str">
        <f t="shared" si="100"/>
        <v>15011520</v>
      </c>
      <c r="D70">
        <v>1</v>
      </c>
      <c r="E70">
        <v>50</v>
      </c>
      <c r="F70">
        <v>115</v>
      </c>
      <c r="G70">
        <v>20</v>
      </c>
      <c r="H70">
        <v>20.9</v>
      </c>
      <c r="I70">
        <v>0</v>
      </c>
      <c r="J70">
        <v>26</v>
      </c>
      <c r="K70">
        <v>30</v>
      </c>
      <c r="L70" s="120">
        <v>44.8</v>
      </c>
      <c r="M70" s="114">
        <f t="shared" si="101"/>
        <v>2328</v>
      </c>
      <c r="N70" s="7">
        <v>3079.6829926739365</v>
      </c>
      <c r="O70" s="7">
        <v>3327.0647594078355</v>
      </c>
      <c r="P70" s="7">
        <v>4143.24</v>
      </c>
      <c r="Q70" s="120">
        <v>1.5</v>
      </c>
      <c r="R70">
        <f t="shared" si="144"/>
        <v>1.08</v>
      </c>
      <c r="S70">
        <f t="shared" si="144"/>
        <v>1.08</v>
      </c>
      <c r="T70">
        <f t="shared" si="144"/>
        <v>1.08</v>
      </c>
      <c r="U70">
        <f t="shared" si="102"/>
        <v>287</v>
      </c>
      <c r="V70">
        <f t="shared" si="103"/>
        <v>682</v>
      </c>
      <c r="W70">
        <f t="shared" si="104"/>
        <v>736</v>
      </c>
      <c r="X70">
        <f t="shared" si="105"/>
        <v>917</v>
      </c>
      <c r="Y70">
        <f t="shared" si="106"/>
        <v>49</v>
      </c>
      <c r="Z70">
        <f t="shared" si="107"/>
        <v>117</v>
      </c>
      <c r="AA70">
        <f t="shared" si="108"/>
        <v>127</v>
      </c>
      <c r="AB70">
        <f t="shared" si="109"/>
        <v>158</v>
      </c>
      <c r="AC70" s="212">
        <f t="shared" si="110"/>
        <v>1.0908277582588994E-2</v>
      </c>
      <c r="AD70" s="212">
        <f t="shared" si="111"/>
        <v>5.9683584148304498E-2</v>
      </c>
      <c r="AE70" s="212">
        <f t="shared" si="112"/>
        <v>7.0078519513463042E-2</v>
      </c>
      <c r="AF70" s="212">
        <f t="shared" si="113"/>
        <v>0.10750323479299551</v>
      </c>
      <c r="AG70" s="166">
        <f t="shared" si="114"/>
        <v>1.2760000000000001E-4</v>
      </c>
      <c r="AH70" s="166">
        <f t="shared" si="115"/>
        <v>1.7219</v>
      </c>
      <c r="AI70" s="166">
        <f t="shared" si="116"/>
        <v>2</v>
      </c>
      <c r="AJ70" s="166">
        <f t="shared" si="117"/>
        <v>3.76611E-4</v>
      </c>
      <c r="AK70" s="114">
        <v>380.60090160569081</v>
      </c>
      <c r="AL70" s="7">
        <v>411.17343900116532</v>
      </c>
      <c r="AM70" s="7">
        <v>512.04</v>
      </c>
      <c r="AN70">
        <f t="shared" si="145"/>
        <v>0.95</v>
      </c>
      <c r="AO70">
        <f t="shared" si="145"/>
        <v>0.95</v>
      </c>
      <c r="AP70">
        <f t="shared" si="145"/>
        <v>0.95</v>
      </c>
      <c r="AQ70">
        <f t="shared" si="118"/>
        <v>381</v>
      </c>
      <c r="AR70">
        <f t="shared" si="119"/>
        <v>411</v>
      </c>
      <c r="AS70">
        <f t="shared" si="120"/>
        <v>512</v>
      </c>
      <c r="AT70">
        <f t="shared" si="121"/>
        <v>164</v>
      </c>
      <c r="AU70">
        <f t="shared" si="122"/>
        <v>177</v>
      </c>
      <c r="AV70">
        <f t="shared" si="123"/>
        <v>220</v>
      </c>
      <c r="AW70" s="212">
        <f t="shared" si="124"/>
        <v>0.11565234954222373</v>
      </c>
      <c r="AX70" s="212">
        <f t="shared" si="125"/>
        <v>0.1343135529501861</v>
      </c>
      <c r="AY70" s="212">
        <f t="shared" si="126"/>
        <v>0.2058061754840721</v>
      </c>
      <c r="AZ70" s="118">
        <f t="shared" si="127"/>
        <v>1.5</v>
      </c>
      <c r="BA70">
        <v>8.6999999999999993</v>
      </c>
      <c r="BB70">
        <v>9.8000000000000007</v>
      </c>
      <c r="BC70">
        <v>14.3</v>
      </c>
      <c r="BE70" s="7">
        <v>2910</v>
      </c>
      <c r="BG70" s="122">
        <f t="shared" si="128"/>
        <v>0.8</v>
      </c>
      <c r="BJ70">
        <v>0</v>
      </c>
      <c r="BK70">
        <v>10.6</v>
      </c>
      <c r="BL70">
        <v>12.5</v>
      </c>
      <c r="BM70">
        <v>21.85</v>
      </c>
      <c r="BO70">
        <f t="shared" si="146"/>
        <v>1</v>
      </c>
      <c r="BP70">
        <f t="shared" si="146"/>
        <v>1</v>
      </c>
      <c r="BQ70">
        <f t="shared" si="146"/>
        <v>1</v>
      </c>
      <c r="BR70">
        <f t="shared" si="129"/>
        <v>381</v>
      </c>
      <c r="BS70">
        <f t="shared" si="130"/>
        <v>411</v>
      </c>
      <c r="BT70">
        <f t="shared" si="131"/>
        <v>512</v>
      </c>
      <c r="BV70">
        <f t="shared" si="132"/>
        <v>0</v>
      </c>
      <c r="BW70">
        <f t="shared" si="133"/>
        <v>0</v>
      </c>
      <c r="BX70">
        <f t="shared" si="134"/>
        <v>0</v>
      </c>
      <c r="BY70">
        <f t="shared" si="135"/>
        <v>1</v>
      </c>
      <c r="BZ70">
        <f>IF(OR(EcoReviva!$L$6=10,EcoReviva!$L$6=15,EcoReviva!$L$6=20),1,IF(EcoReviva!$K$6&lt;51,1,(1-(EcoReviva!$K$6-50)*0.005)))</f>
        <v>1</v>
      </c>
      <c r="CN70" s="129" t="s">
        <v>147</v>
      </c>
      <c r="CO70" s="330" t="s">
        <v>138</v>
      </c>
      <c r="CP70" s="331"/>
      <c r="CQ70" s="331"/>
      <c r="CR70" s="331"/>
      <c r="CS70" s="331"/>
      <c r="CT70" s="331"/>
      <c r="CU70" s="331"/>
      <c r="CV70" s="331"/>
      <c r="CW70" s="331"/>
      <c r="CX70" s="331"/>
      <c r="CY70" s="331"/>
      <c r="CZ70" s="332"/>
      <c r="DE70" s="74"/>
      <c r="DF70" s="253">
        <v>240</v>
      </c>
      <c r="DG70" s="102">
        <f>BJ18</f>
        <v>0</v>
      </c>
      <c r="DH70" s="236">
        <f>ROUND(IF($BZ$2=1,U18,IF($BZ$2=2,U18*3.412141633,)),0)</f>
        <v>0</v>
      </c>
      <c r="DI70" s="237">
        <f>IF($BZ$2=1,ROUND(Y18,0),IF($BZ$2=2,ROUND(Y18/272.7654,1),))</f>
        <v>0</v>
      </c>
      <c r="DJ70" s="232">
        <f>IF($BZ$2=1,AC18,IF($BZ$2=2,AC18*0.3346,))</f>
        <v>0</v>
      </c>
      <c r="DK70" s="255"/>
      <c r="DL70" s="240"/>
      <c r="DM70" s="256"/>
      <c r="DN70" s="241">
        <v>0</v>
      </c>
      <c r="DO70" s="242">
        <v>0</v>
      </c>
      <c r="DP70" s="254">
        <v>0</v>
      </c>
      <c r="DQ70" s="244">
        <f>IF($BZ$2=1,AZ18,IF($BZ$2=2,AZ18/4.54609,))</f>
        <v>0</v>
      </c>
    </row>
    <row r="71" spans="1:121" x14ac:dyDescent="0.25">
      <c r="A71" t="str">
        <f t="shared" si="100"/>
        <v>15011521</v>
      </c>
      <c r="D71">
        <v>1</v>
      </c>
      <c r="E71">
        <v>50</v>
      </c>
      <c r="F71">
        <v>115</v>
      </c>
      <c r="G71">
        <v>21</v>
      </c>
      <c r="H71">
        <v>20.9</v>
      </c>
      <c r="I71">
        <v>0</v>
      </c>
      <c r="J71">
        <v>26</v>
      </c>
      <c r="K71">
        <v>30</v>
      </c>
      <c r="L71" s="120">
        <v>44.8</v>
      </c>
      <c r="M71" s="114">
        <f t="shared" si="101"/>
        <v>2478.4</v>
      </c>
      <c r="N71" s="7">
        <v>4175.015825613802</v>
      </c>
      <c r="O71" s="7">
        <v>4470.8526528786542</v>
      </c>
      <c r="P71" s="7">
        <v>6219.96</v>
      </c>
      <c r="Q71" s="120">
        <v>1.5</v>
      </c>
      <c r="R71">
        <f t="shared" si="144"/>
        <v>1.05</v>
      </c>
      <c r="S71">
        <f t="shared" si="144"/>
        <v>1.05</v>
      </c>
      <c r="T71">
        <f t="shared" si="144"/>
        <v>1.05</v>
      </c>
      <c r="U71">
        <f t="shared" si="102"/>
        <v>305</v>
      </c>
      <c r="V71">
        <f t="shared" si="103"/>
        <v>963</v>
      </c>
      <c r="W71">
        <f t="shared" si="104"/>
        <v>1032</v>
      </c>
      <c r="X71">
        <f t="shared" si="105"/>
        <v>1435</v>
      </c>
      <c r="Y71">
        <f t="shared" si="106"/>
        <v>52</v>
      </c>
      <c r="Z71">
        <f t="shared" si="107"/>
        <v>166</v>
      </c>
      <c r="AA71">
        <f t="shared" si="108"/>
        <v>178</v>
      </c>
      <c r="AB71">
        <f t="shared" si="109"/>
        <v>247</v>
      </c>
      <c r="AC71" s="212">
        <f t="shared" si="110"/>
        <v>1.8160326112150741E-2</v>
      </c>
      <c r="AD71" s="212">
        <f t="shared" si="111"/>
        <v>0.17232035707442075</v>
      </c>
      <c r="AE71" s="212">
        <f t="shared" si="112"/>
        <v>0.19739506280621905</v>
      </c>
      <c r="AF71" s="212">
        <f t="shared" si="113"/>
        <v>0.37376617787728661</v>
      </c>
      <c r="AG71" s="166">
        <f t="shared" si="114"/>
        <v>1.2760000000000001E-4</v>
      </c>
      <c r="AH71" s="166">
        <f t="shared" si="115"/>
        <v>1.7219</v>
      </c>
      <c r="AI71" s="166">
        <f t="shared" si="116"/>
        <v>4</v>
      </c>
      <c r="AJ71" s="166">
        <f t="shared" si="117"/>
        <v>5.1420100000000005E-4</v>
      </c>
      <c r="AK71" s="114">
        <v>541.56076058716258</v>
      </c>
      <c r="AL71" s="7">
        <v>579.9351342123673</v>
      </c>
      <c r="AM71" s="7">
        <v>806.82</v>
      </c>
      <c r="AN71">
        <f t="shared" si="145"/>
        <v>0.85</v>
      </c>
      <c r="AO71">
        <f t="shared" si="145"/>
        <v>0.85</v>
      </c>
      <c r="AP71">
        <f t="shared" si="145"/>
        <v>0.85</v>
      </c>
      <c r="AQ71">
        <f t="shared" si="118"/>
        <v>542</v>
      </c>
      <c r="AR71">
        <f t="shared" si="119"/>
        <v>580</v>
      </c>
      <c r="AS71">
        <f t="shared" si="120"/>
        <v>807</v>
      </c>
      <c r="AT71">
        <f t="shared" si="121"/>
        <v>233</v>
      </c>
      <c r="AU71">
        <f t="shared" si="122"/>
        <v>249</v>
      </c>
      <c r="AV71">
        <f t="shared" si="123"/>
        <v>347</v>
      </c>
      <c r="AW71" s="212">
        <f t="shared" si="124"/>
        <v>0.33356232091634441</v>
      </c>
      <c r="AX71" s="212">
        <f t="shared" si="125"/>
        <v>0.37969256241942279</v>
      </c>
      <c r="AY71" s="212">
        <f t="shared" si="126"/>
        <v>0.72586586202558501</v>
      </c>
      <c r="AZ71" s="118">
        <f t="shared" si="127"/>
        <v>3.1</v>
      </c>
      <c r="BA71">
        <v>8.6999999999999993</v>
      </c>
      <c r="BB71">
        <v>9.8000000000000007</v>
      </c>
      <c r="BC71">
        <v>14.3</v>
      </c>
      <c r="BE71" s="7">
        <v>3098</v>
      </c>
      <c r="BG71" s="122">
        <f t="shared" si="128"/>
        <v>0.8</v>
      </c>
      <c r="BJ71">
        <v>0</v>
      </c>
      <c r="BK71">
        <v>10.6</v>
      </c>
      <c r="BL71">
        <v>12.5</v>
      </c>
      <c r="BM71">
        <v>21.85</v>
      </c>
      <c r="BO71">
        <f t="shared" si="146"/>
        <v>1</v>
      </c>
      <c r="BP71">
        <f t="shared" si="146"/>
        <v>1</v>
      </c>
      <c r="BQ71">
        <f t="shared" si="146"/>
        <v>1</v>
      </c>
      <c r="BR71">
        <f t="shared" si="129"/>
        <v>542</v>
      </c>
      <c r="BS71">
        <f t="shared" si="130"/>
        <v>580</v>
      </c>
      <c r="BT71">
        <f t="shared" si="131"/>
        <v>807</v>
      </c>
      <c r="BV71">
        <f t="shared" si="132"/>
        <v>0</v>
      </c>
      <c r="BW71">
        <f t="shared" si="133"/>
        <v>0</v>
      </c>
      <c r="BX71">
        <f t="shared" si="134"/>
        <v>0</v>
      </c>
      <c r="BY71">
        <f t="shared" si="135"/>
        <v>1</v>
      </c>
      <c r="BZ71">
        <f>IF(OR(EcoReviva!$L$6=10,EcoReviva!$L$6=15,EcoReviva!$L$6=20),1,IF(EcoReviva!$K$6&lt;51,1,(1-(EcoReviva!$K$6-50)*0.005)))</f>
        <v>1</v>
      </c>
      <c r="CN71" s="130"/>
      <c r="CO71" s="328" t="s">
        <v>139</v>
      </c>
      <c r="CP71" s="318"/>
      <c r="CQ71" s="318" t="s">
        <v>140</v>
      </c>
      <c r="CR71" s="318"/>
      <c r="CS71" s="318" t="s">
        <v>141</v>
      </c>
      <c r="CT71" s="318"/>
      <c r="CU71" s="318" t="s">
        <v>142</v>
      </c>
      <c r="CV71" s="318"/>
      <c r="CW71" s="318" t="s">
        <v>143</v>
      </c>
      <c r="CX71" s="318"/>
      <c r="CY71" s="318" t="s">
        <v>144</v>
      </c>
      <c r="CZ71" s="329"/>
      <c r="DE71" s="74"/>
      <c r="DF71" s="98">
        <f>DF70</f>
        <v>240</v>
      </c>
      <c r="DG71" s="105">
        <f>BK18</f>
        <v>0</v>
      </c>
      <c r="DH71" s="99">
        <f>ROUND(IF($BZ$2=1,V18,IF($BZ$2=2,V18*3.412141633,)),0)</f>
        <v>0</v>
      </c>
      <c r="DI71" s="157">
        <f>IF($BZ$2=1,ROUND(Z18,0),IF($BZ$2=2,ROUND(Z18/272.7654,1),))</f>
        <v>0</v>
      </c>
      <c r="DJ71" s="233">
        <f>IF($BZ$2=1,AD18,IF($BZ$2=2,AD18*0.3346,))</f>
        <v>0</v>
      </c>
      <c r="DK71" s="261" t="str">
        <f>IF(BY18=1,ROUND(IF($BZ$2=1,AQ18,IF($BZ$2=2,AQ18*3.412141633,)),0),"")</f>
        <v/>
      </c>
      <c r="DL71" s="109" t="str">
        <f>IF(BY18=1,IF($BZ$2=1,ROUND(AT18,0),IF($BZ$2=2,ROUND(AT18/272.7654,1),)),"")</f>
        <v/>
      </c>
      <c r="DM71" s="152" t="str">
        <f>IF(BY18=1,IF($BZ$2=1,AW18,IF($BZ$2=2,AW18*0.3346,)),"")</f>
        <v/>
      </c>
      <c r="DN71" s="100">
        <f>J18</f>
        <v>0</v>
      </c>
      <c r="DO71" s="101">
        <f t="shared" ref="DO71" si="149">DN71+8</f>
        <v>8</v>
      </c>
      <c r="DP71" s="102">
        <f t="shared" ref="DP71" si="150">IF($CB$9=2,"",BA57)</f>
        <v>7</v>
      </c>
      <c r="DQ71" s="104">
        <f t="shared" ref="DQ71" si="151">DQ70</f>
        <v>0</v>
      </c>
    </row>
    <row r="72" spans="1:121" x14ac:dyDescent="0.25">
      <c r="A72" t="str">
        <f t="shared" si="100"/>
        <v>15013510</v>
      </c>
      <c r="D72">
        <v>1</v>
      </c>
      <c r="E72">
        <v>50</v>
      </c>
      <c r="F72">
        <v>135</v>
      </c>
      <c r="G72">
        <v>10</v>
      </c>
      <c r="H72">
        <v>10.9</v>
      </c>
      <c r="I72">
        <v>0</v>
      </c>
      <c r="J72">
        <v>26</v>
      </c>
      <c r="K72">
        <v>30</v>
      </c>
      <c r="L72" s="120">
        <v>44.8</v>
      </c>
      <c r="M72" s="114">
        <f t="shared" si="101"/>
        <v>1355.4</v>
      </c>
      <c r="N72" s="7">
        <v>2267.7915432376717</v>
      </c>
      <c r="O72" s="7">
        <v>2456.1428225151312</v>
      </c>
      <c r="P72" s="7">
        <v>3097.58</v>
      </c>
      <c r="Q72" s="120">
        <v>1.5</v>
      </c>
      <c r="R72">
        <f t="shared" si="144"/>
        <v>1.08</v>
      </c>
      <c r="S72">
        <f t="shared" si="144"/>
        <v>1.08</v>
      </c>
      <c r="T72">
        <f t="shared" si="144"/>
        <v>1.08</v>
      </c>
      <c r="U72">
        <f t="shared" si="102"/>
        <v>167</v>
      </c>
      <c r="V72">
        <f t="shared" si="103"/>
        <v>502</v>
      </c>
      <c r="W72">
        <f t="shared" si="104"/>
        <v>544</v>
      </c>
      <c r="X72">
        <f t="shared" si="105"/>
        <v>685</v>
      </c>
      <c r="Y72">
        <f t="shared" si="106"/>
        <v>29</v>
      </c>
      <c r="Z72">
        <f t="shared" si="107"/>
        <v>86</v>
      </c>
      <c r="AA72">
        <f t="shared" si="108"/>
        <v>94</v>
      </c>
      <c r="AB72">
        <f t="shared" si="109"/>
        <v>118</v>
      </c>
      <c r="AC72" s="212">
        <f t="shared" si="110"/>
        <v>6.2557976208621946E-3</v>
      </c>
      <c r="AD72" s="212">
        <f t="shared" si="111"/>
        <v>4.7900404708584497E-2</v>
      </c>
      <c r="AE72" s="212">
        <f t="shared" si="112"/>
        <v>5.663362189758351E-2</v>
      </c>
      <c r="AF72" s="212">
        <f t="shared" si="113"/>
        <v>8.6953804031719539E-2</v>
      </c>
      <c r="AG72" s="166">
        <f t="shared" si="114"/>
        <v>3.969E-4</v>
      </c>
      <c r="AH72" s="166">
        <f t="shared" si="115"/>
        <v>1.7345999999999999</v>
      </c>
      <c r="AI72" s="166">
        <f t="shared" si="116"/>
        <v>2</v>
      </c>
      <c r="AJ72" s="166">
        <f t="shared" si="117"/>
        <v>3.6734700000000002E-4</v>
      </c>
      <c r="AK72" s="114">
        <v>314.40040300104783</v>
      </c>
      <c r="AL72" s="7">
        <v>340.51290804463417</v>
      </c>
      <c r="AM72" s="7">
        <v>429.44</v>
      </c>
      <c r="AN72">
        <f t="shared" si="145"/>
        <v>0.98</v>
      </c>
      <c r="AO72">
        <f t="shared" si="145"/>
        <v>0.98</v>
      </c>
      <c r="AP72">
        <f t="shared" si="145"/>
        <v>0.98</v>
      </c>
      <c r="AQ72">
        <f t="shared" si="118"/>
        <v>314</v>
      </c>
      <c r="AR72">
        <f t="shared" si="119"/>
        <v>341</v>
      </c>
      <c r="AS72">
        <f t="shared" si="120"/>
        <v>429</v>
      </c>
      <c r="AT72">
        <f t="shared" si="121"/>
        <v>135</v>
      </c>
      <c r="AU72">
        <f t="shared" si="122"/>
        <v>147</v>
      </c>
      <c r="AV72">
        <f t="shared" si="123"/>
        <v>184</v>
      </c>
      <c r="AW72" s="212">
        <f t="shared" si="124"/>
        <v>0.11212162736276841</v>
      </c>
      <c r="AX72" s="212">
        <f t="shared" si="125"/>
        <v>0.1317078496279111</v>
      </c>
      <c r="AY72" s="212">
        <f t="shared" si="126"/>
        <v>0.20146776623705229</v>
      </c>
      <c r="AZ72" s="118">
        <f t="shared" si="127"/>
        <v>0.9</v>
      </c>
      <c r="BA72">
        <v>10.1</v>
      </c>
      <c r="BB72">
        <v>11.2</v>
      </c>
      <c r="BC72">
        <v>17.5</v>
      </c>
      <c r="BE72" s="7">
        <v>1506</v>
      </c>
      <c r="BG72" s="122">
        <f t="shared" si="128"/>
        <v>0.9</v>
      </c>
      <c r="BJ72">
        <v>0</v>
      </c>
      <c r="BK72">
        <v>11.5</v>
      </c>
      <c r="BL72">
        <v>13.3</v>
      </c>
      <c r="BM72">
        <v>21.85</v>
      </c>
      <c r="BO72">
        <f t="shared" si="146"/>
        <v>1</v>
      </c>
      <c r="BP72">
        <f t="shared" si="146"/>
        <v>1</v>
      </c>
      <c r="BQ72">
        <f t="shared" si="146"/>
        <v>1</v>
      </c>
      <c r="BR72">
        <f t="shared" si="129"/>
        <v>314</v>
      </c>
      <c r="BS72">
        <f t="shared" si="130"/>
        <v>341</v>
      </c>
      <c r="BT72">
        <f t="shared" si="131"/>
        <v>429</v>
      </c>
      <c r="BV72">
        <f t="shared" si="132"/>
        <v>0</v>
      </c>
      <c r="BW72">
        <f t="shared" si="133"/>
        <v>0</v>
      </c>
      <c r="BX72">
        <f t="shared" si="134"/>
        <v>0</v>
      </c>
      <c r="BY72">
        <f t="shared" si="135"/>
        <v>1</v>
      </c>
      <c r="BZ72">
        <f>IF(OR(EcoReviva!$L$6=10,EcoReviva!$L$6=15,EcoReviva!$L$6=20),1,IF(EcoReviva!$K$6&lt;51,1,(1-(EcoReviva!$K$6-50)*0.005)))</f>
        <v>1</v>
      </c>
      <c r="CN72" s="130"/>
      <c r="CO72" s="123" t="s">
        <v>145</v>
      </c>
      <c r="CP72" s="124" t="s">
        <v>146</v>
      </c>
      <c r="CQ72" s="124" t="s">
        <v>145</v>
      </c>
      <c r="CR72" s="124" t="s">
        <v>146</v>
      </c>
      <c r="CS72" s="124" t="s">
        <v>145</v>
      </c>
      <c r="CT72" s="124" t="s">
        <v>146</v>
      </c>
      <c r="CU72" s="124" t="s">
        <v>145</v>
      </c>
      <c r="CV72" s="124" t="s">
        <v>146</v>
      </c>
      <c r="CW72" s="124" t="s">
        <v>145</v>
      </c>
      <c r="CX72" s="124" t="s">
        <v>146</v>
      </c>
      <c r="CY72" s="124" t="s">
        <v>145</v>
      </c>
      <c r="CZ72" s="125" t="s">
        <v>146</v>
      </c>
      <c r="DE72" s="74"/>
      <c r="DF72" s="98">
        <f>DF70</f>
        <v>240</v>
      </c>
      <c r="DG72" s="105">
        <f>BL18</f>
        <v>0</v>
      </c>
      <c r="DH72" s="99">
        <f>ROUND(IF($BZ$2=1,W18,IF($BZ$2=2,W18*3.412141633,)),0)</f>
        <v>0</v>
      </c>
      <c r="DI72" s="157">
        <f>IF($BZ$2=1,ROUND(AA18,0),IF($BZ$2=2,ROUND(AA18/272.7654,1),))</f>
        <v>0</v>
      </c>
      <c r="DJ72" s="233">
        <f>IF($BZ$2=1,AE18,IF($BZ$2=2,AE18*0.3346,))</f>
        <v>0</v>
      </c>
      <c r="DK72" s="261" t="str">
        <f>IF(BY18=1,ROUND(IF($BZ$2=1,AR18,IF($BZ$2=2,AR18*3.412141633,)),0),"")</f>
        <v/>
      </c>
      <c r="DL72" s="109" t="str">
        <f>IF(BY18=1,IF($BZ$2=1,ROUND(AU18,0),IF($BZ$2=2,ROUND(AU18/272.7654,1),)),"")</f>
        <v/>
      </c>
      <c r="DM72" s="152" t="str">
        <f>IF(BY18=1,IF($BZ$2=1,AX18,IF($BZ$2=2,AX18*0.3346,)),"")</f>
        <v/>
      </c>
      <c r="DN72" s="100">
        <f>K18</f>
        <v>0</v>
      </c>
      <c r="DO72" s="101">
        <f>DN72+8</f>
        <v>8</v>
      </c>
      <c r="DP72" s="102">
        <f t="shared" ref="DP72:DP85" si="152">IF($CB$9=2,"",BA58)</f>
        <v>7</v>
      </c>
      <c r="DQ72" s="104">
        <f t="shared" ref="DQ72" si="153">DQ70</f>
        <v>0</v>
      </c>
    </row>
    <row r="73" spans="1:121" x14ac:dyDescent="0.25">
      <c r="A73" t="str">
        <f t="shared" si="100"/>
        <v>15013511</v>
      </c>
      <c r="D73">
        <v>1</v>
      </c>
      <c r="E73">
        <v>50</v>
      </c>
      <c r="F73">
        <v>135</v>
      </c>
      <c r="G73">
        <v>11</v>
      </c>
      <c r="H73">
        <v>10.9</v>
      </c>
      <c r="I73">
        <v>0</v>
      </c>
      <c r="J73">
        <v>26</v>
      </c>
      <c r="K73">
        <v>30</v>
      </c>
      <c r="L73" s="120">
        <v>44.8</v>
      </c>
      <c r="M73" s="114">
        <f t="shared" si="101"/>
        <v>1319.2</v>
      </c>
      <c r="N73" s="7">
        <v>3077.015307780141</v>
      </c>
      <c r="O73" s="7">
        <v>3332.5766142436496</v>
      </c>
      <c r="P73" s="7">
        <v>4202.8999999999996</v>
      </c>
      <c r="Q73" s="120">
        <v>1.5</v>
      </c>
      <c r="R73">
        <f t="shared" si="144"/>
        <v>1.1000000000000001</v>
      </c>
      <c r="S73">
        <f t="shared" si="144"/>
        <v>1.1000000000000001</v>
      </c>
      <c r="T73">
        <f t="shared" si="144"/>
        <v>1.1000000000000001</v>
      </c>
      <c r="U73">
        <f t="shared" si="102"/>
        <v>162</v>
      </c>
      <c r="V73">
        <f t="shared" si="103"/>
        <v>662</v>
      </c>
      <c r="W73">
        <f t="shared" si="104"/>
        <v>717</v>
      </c>
      <c r="X73">
        <f t="shared" si="105"/>
        <v>904</v>
      </c>
      <c r="Y73">
        <f t="shared" si="106"/>
        <v>28</v>
      </c>
      <c r="Z73">
        <f t="shared" si="107"/>
        <v>114</v>
      </c>
      <c r="AA73">
        <f t="shared" si="108"/>
        <v>123</v>
      </c>
      <c r="AB73">
        <f t="shared" si="109"/>
        <v>155</v>
      </c>
      <c r="AC73" s="212">
        <f t="shared" si="110"/>
        <v>1.0487488639142438E-2</v>
      </c>
      <c r="AD73" s="212">
        <f t="shared" si="111"/>
        <v>0.14251975560072289</v>
      </c>
      <c r="AE73" s="212">
        <f t="shared" si="112"/>
        <v>0.16429871303218344</v>
      </c>
      <c r="AF73" s="212">
        <f t="shared" si="113"/>
        <v>0.25342585665540063</v>
      </c>
      <c r="AG73" s="166">
        <f t="shared" si="114"/>
        <v>3.969E-4</v>
      </c>
      <c r="AH73" s="166">
        <f t="shared" si="115"/>
        <v>1.7345999999999999</v>
      </c>
      <c r="AI73" s="166">
        <f t="shared" si="116"/>
        <v>4</v>
      </c>
      <c r="AJ73" s="166">
        <f t="shared" si="117"/>
        <v>5.7428799999999995E-4</v>
      </c>
      <c r="AK73" s="114">
        <v>515</v>
      </c>
      <c r="AL73" s="7">
        <v>558</v>
      </c>
      <c r="AM73" s="7">
        <v>704</v>
      </c>
      <c r="AN73">
        <f t="shared" si="145"/>
        <v>0.95</v>
      </c>
      <c r="AO73">
        <f t="shared" si="145"/>
        <v>0.95</v>
      </c>
      <c r="AP73">
        <f t="shared" si="145"/>
        <v>0.95</v>
      </c>
      <c r="AQ73">
        <f t="shared" si="118"/>
        <v>515</v>
      </c>
      <c r="AR73">
        <f t="shared" si="119"/>
        <v>558</v>
      </c>
      <c r="AS73">
        <f t="shared" si="120"/>
        <v>704</v>
      </c>
      <c r="AT73">
        <f t="shared" si="121"/>
        <v>221</v>
      </c>
      <c r="AU73">
        <f t="shared" si="122"/>
        <v>240</v>
      </c>
      <c r="AV73">
        <f t="shared" si="123"/>
        <v>303</v>
      </c>
      <c r="AW73" s="212">
        <f t="shared" si="124"/>
        <v>0.49360268122527073</v>
      </c>
      <c r="AX73" s="212">
        <f t="shared" si="125"/>
        <v>0.5765389567599557</v>
      </c>
      <c r="AY73" s="212">
        <f t="shared" si="126"/>
        <v>0.89481893629500298</v>
      </c>
      <c r="AZ73" s="118">
        <f t="shared" si="127"/>
        <v>1.8</v>
      </c>
      <c r="BA73">
        <v>10.1</v>
      </c>
      <c r="BB73">
        <v>11.2</v>
      </c>
      <c r="BC73">
        <v>17.5</v>
      </c>
      <c r="BE73" s="7">
        <v>1940</v>
      </c>
      <c r="BG73" s="122">
        <f t="shared" si="128"/>
        <v>0.68</v>
      </c>
      <c r="BJ73">
        <v>0</v>
      </c>
      <c r="BK73">
        <v>11.5</v>
      </c>
      <c r="BL73">
        <v>13.3</v>
      </c>
      <c r="BM73">
        <v>21.85</v>
      </c>
      <c r="BO73">
        <f t="shared" si="146"/>
        <v>1</v>
      </c>
      <c r="BP73">
        <f t="shared" si="146"/>
        <v>1</v>
      </c>
      <c r="BQ73">
        <f t="shared" si="146"/>
        <v>1</v>
      </c>
      <c r="BR73">
        <f t="shared" si="129"/>
        <v>515</v>
      </c>
      <c r="BS73">
        <f t="shared" si="130"/>
        <v>558</v>
      </c>
      <c r="BT73">
        <f t="shared" si="131"/>
        <v>704</v>
      </c>
      <c r="BV73">
        <f t="shared" si="132"/>
        <v>0</v>
      </c>
      <c r="BW73">
        <f t="shared" si="133"/>
        <v>0</v>
      </c>
      <c r="BX73">
        <f t="shared" si="134"/>
        <v>0</v>
      </c>
      <c r="BY73">
        <f t="shared" si="135"/>
        <v>1</v>
      </c>
      <c r="BZ73">
        <f>IF(OR(EcoReviva!$L$6=10,EcoReviva!$L$6=15,EcoReviva!$L$6=20),1,IF(EcoReviva!$K$6&lt;51,1,(1-(EcoReviva!$K$6-50)*0.005)))</f>
        <v>1</v>
      </c>
      <c r="CN73" s="130">
        <v>50</v>
      </c>
      <c r="CO73" s="127">
        <v>0.85518696133680483</v>
      </c>
      <c r="CP73" s="128">
        <v>0.79918429718355943</v>
      </c>
      <c r="CQ73" s="128">
        <v>0.85518696133680483</v>
      </c>
      <c r="CR73" s="128">
        <v>0.79918429718355943</v>
      </c>
      <c r="CS73" s="132"/>
      <c r="CT73" s="132"/>
      <c r="CU73" s="132"/>
      <c r="CV73" s="132"/>
      <c r="CW73" s="132"/>
      <c r="CX73" s="132"/>
      <c r="CY73" s="132"/>
      <c r="CZ73" s="133"/>
      <c r="DE73" s="74"/>
      <c r="DF73" s="245">
        <f>DF70</f>
        <v>240</v>
      </c>
      <c r="DG73" s="106">
        <f>BM18</f>
        <v>0</v>
      </c>
      <c r="DH73" s="238">
        <f>ROUND(IF($BZ$2=1,X18,IF($BZ$2=2,X18*3.412141633,)),0)</f>
        <v>0</v>
      </c>
      <c r="DI73" s="239">
        <f>IF($BZ$2=1,ROUND(AB18,0),IF($BZ$2=2,ROUND(AB18/272.7654,1),))</f>
        <v>0</v>
      </c>
      <c r="DJ73" s="234">
        <f>IF($BZ$2=1,AF18,IF($BZ$2=2,AF18*0.3346,))</f>
        <v>0</v>
      </c>
      <c r="DK73" s="262" t="str">
        <f>IF(BY18=1,ROUND(IF($BZ$2=1,AS18,IF($BZ$2=2,AS18*3.412141633,)),0),"")</f>
        <v/>
      </c>
      <c r="DL73" s="263" t="str">
        <f>IF(BY18=1,IF($BZ$2=1,ROUND(AV18,0),IF($BZ$2=2,ROUND(AV18/272.7654,1),)),"")</f>
        <v/>
      </c>
      <c r="DM73" s="234" t="str">
        <f>IF(BY18=1,IF($BZ$2=1,AY18,IF($BZ$2=2,AY18*0.3346,)),"")</f>
        <v/>
      </c>
      <c r="DN73" s="243">
        <f>L18</f>
        <v>0</v>
      </c>
      <c r="DO73" s="235">
        <f t="shared" ref="DO73" si="154">DN73+8</f>
        <v>8</v>
      </c>
      <c r="DP73" s="102">
        <f t="shared" si="152"/>
        <v>7</v>
      </c>
      <c r="DQ73" s="235">
        <f t="shared" ref="DQ73" si="155">DQ70</f>
        <v>0</v>
      </c>
    </row>
    <row r="74" spans="1:121" x14ac:dyDescent="0.25">
      <c r="A74" t="str">
        <f t="shared" si="100"/>
        <v>15013515</v>
      </c>
      <c r="D74">
        <v>1</v>
      </c>
      <c r="E74">
        <v>50</v>
      </c>
      <c r="F74">
        <v>135</v>
      </c>
      <c r="G74">
        <v>15</v>
      </c>
      <c r="H74">
        <v>15.9</v>
      </c>
      <c r="I74">
        <v>0</v>
      </c>
      <c r="J74">
        <v>26</v>
      </c>
      <c r="K74">
        <v>30</v>
      </c>
      <c r="L74" s="120">
        <v>45.4</v>
      </c>
      <c r="M74" s="114">
        <f t="shared" si="101"/>
        <v>1942.4</v>
      </c>
      <c r="N74" s="7">
        <v>2628.9846104428207</v>
      </c>
      <c r="O74" s="7">
        <v>2815.4584574952669</v>
      </c>
      <c r="P74" s="7">
        <v>3950.36</v>
      </c>
      <c r="Q74" s="120">
        <v>1.5</v>
      </c>
      <c r="R74">
        <f t="shared" si="144"/>
        <v>1.08</v>
      </c>
      <c r="S74">
        <f t="shared" si="144"/>
        <v>1.08</v>
      </c>
      <c r="T74">
        <f t="shared" si="144"/>
        <v>1.08</v>
      </c>
      <c r="U74">
        <f t="shared" si="102"/>
        <v>239</v>
      </c>
      <c r="V74">
        <f t="shared" si="103"/>
        <v>582</v>
      </c>
      <c r="W74">
        <f t="shared" si="104"/>
        <v>623</v>
      </c>
      <c r="X74">
        <f t="shared" si="105"/>
        <v>874</v>
      </c>
      <c r="Y74">
        <f t="shared" si="106"/>
        <v>41</v>
      </c>
      <c r="Z74">
        <f t="shared" si="107"/>
        <v>100</v>
      </c>
      <c r="AA74">
        <f t="shared" si="108"/>
        <v>107</v>
      </c>
      <c r="AB74">
        <f t="shared" si="109"/>
        <v>150</v>
      </c>
      <c r="AC74" s="212">
        <f t="shared" si="110"/>
        <v>1.0577911507631753E-2</v>
      </c>
      <c r="AD74" s="212">
        <f t="shared" si="111"/>
        <v>5.9072389492821196E-2</v>
      </c>
      <c r="AE74" s="212">
        <f t="shared" si="112"/>
        <v>6.7339399189804972E-2</v>
      </c>
      <c r="AF74" s="212">
        <f t="shared" si="113"/>
        <v>0.12962236238655525</v>
      </c>
      <c r="AG74" s="166">
        <f t="shared" si="114"/>
        <v>2.0829999999999999E-4</v>
      </c>
      <c r="AH74" s="166">
        <f t="shared" si="115"/>
        <v>1.724</v>
      </c>
      <c r="AI74" s="166">
        <f t="shared" si="116"/>
        <v>2</v>
      </c>
      <c r="AJ74" s="166">
        <f t="shared" si="117"/>
        <v>4.6182900000000003E-4</v>
      </c>
      <c r="AK74" s="114">
        <v>358.86695423586366</v>
      </c>
      <c r="AL74" s="7">
        <v>384.32138301819265</v>
      </c>
      <c r="AM74" s="7">
        <v>539.24</v>
      </c>
      <c r="AN74">
        <f t="shared" si="145"/>
        <v>1.01</v>
      </c>
      <c r="AO74">
        <f t="shared" si="145"/>
        <v>1.01</v>
      </c>
      <c r="AP74">
        <f t="shared" si="145"/>
        <v>1.01</v>
      </c>
      <c r="AQ74">
        <f t="shared" si="118"/>
        <v>359</v>
      </c>
      <c r="AR74">
        <f t="shared" si="119"/>
        <v>384</v>
      </c>
      <c r="AS74">
        <f t="shared" si="120"/>
        <v>539</v>
      </c>
      <c r="AT74">
        <f t="shared" si="121"/>
        <v>154</v>
      </c>
      <c r="AU74">
        <f t="shared" si="122"/>
        <v>165</v>
      </c>
      <c r="AV74">
        <f t="shared" si="123"/>
        <v>232</v>
      </c>
      <c r="AW74" s="212">
        <f t="shared" si="124"/>
        <v>0.13641574496756584</v>
      </c>
      <c r="AX74" s="212">
        <f t="shared" si="125"/>
        <v>0.15597007093350468</v>
      </c>
      <c r="AY74" s="212">
        <f t="shared" si="126"/>
        <v>0.30254114609035959</v>
      </c>
      <c r="AZ74" s="118">
        <f t="shared" si="127"/>
        <v>1.4</v>
      </c>
      <c r="BA74">
        <v>9.6</v>
      </c>
      <c r="BB74">
        <v>10.5</v>
      </c>
      <c r="BC74">
        <v>16.100000000000001</v>
      </c>
      <c r="BE74" s="7">
        <v>2428</v>
      </c>
      <c r="BG74" s="122">
        <f t="shared" si="128"/>
        <v>0.8</v>
      </c>
      <c r="BJ74">
        <v>0</v>
      </c>
      <c r="BK74">
        <v>10.4</v>
      </c>
      <c r="BL74">
        <v>12.2</v>
      </c>
      <c r="BM74">
        <v>21.85</v>
      </c>
      <c r="BO74">
        <f t="shared" si="146"/>
        <v>1</v>
      </c>
      <c r="BP74">
        <f t="shared" si="146"/>
        <v>1</v>
      </c>
      <c r="BQ74">
        <f t="shared" si="146"/>
        <v>1</v>
      </c>
      <c r="BR74">
        <f t="shared" si="129"/>
        <v>359</v>
      </c>
      <c r="BS74">
        <f t="shared" si="130"/>
        <v>384</v>
      </c>
      <c r="BT74">
        <f t="shared" si="131"/>
        <v>539</v>
      </c>
      <c r="BV74">
        <f t="shared" si="132"/>
        <v>0</v>
      </c>
      <c r="BW74">
        <f t="shared" si="133"/>
        <v>0</v>
      </c>
      <c r="BX74">
        <f t="shared" si="134"/>
        <v>0</v>
      </c>
      <c r="BY74">
        <f t="shared" si="135"/>
        <v>1</v>
      </c>
      <c r="BZ74">
        <f>IF(OR(EcoReviva!$L$6=10,EcoReviva!$L$6=15,EcoReviva!$L$6=20),1,IF(EcoReviva!$K$6&lt;51,1,(1-(EcoReviva!$K$6-50)*0.005)))</f>
        <v>1</v>
      </c>
      <c r="CN74" s="130">
        <v>60</v>
      </c>
      <c r="CO74" s="1">
        <v>0.8452517014716241</v>
      </c>
      <c r="CP74">
        <v>0.78929861482598995</v>
      </c>
      <c r="CQ74">
        <v>0.8452517014716241</v>
      </c>
      <c r="CR74">
        <v>0.78929861482598995</v>
      </c>
      <c r="CS74">
        <v>0.75555534806492441</v>
      </c>
      <c r="CT74">
        <v>0.70383877729866806</v>
      </c>
      <c r="CU74">
        <v>0.75555534806492441</v>
      </c>
      <c r="CV74">
        <v>0.70383877729866806</v>
      </c>
      <c r="CW74">
        <v>0.8452517014716241</v>
      </c>
      <c r="CX74">
        <v>0.78929861482598995</v>
      </c>
      <c r="CY74">
        <v>0.75555534806492441</v>
      </c>
      <c r="CZ74" s="8">
        <v>0.70383877729866806</v>
      </c>
      <c r="DE74" s="74"/>
      <c r="DF74" s="253">
        <v>260</v>
      </c>
      <c r="DG74" s="102">
        <f>BJ19</f>
        <v>0</v>
      </c>
      <c r="DH74" s="236">
        <f>ROUND(IF($BZ$2=1,U19,IF($BZ$2=2,U19*3.412141633,)),0)</f>
        <v>0</v>
      </c>
      <c r="DI74" s="237">
        <f>IF($BZ$2=1,ROUND(Y19,0),IF($BZ$2=2,ROUND(Y19/272.7654,1),))</f>
        <v>0</v>
      </c>
      <c r="DJ74" s="232">
        <f>IF($BZ$2=1,AC19,IF($BZ$2=2,AC19*0.3346,))</f>
        <v>0</v>
      </c>
      <c r="DK74" s="255"/>
      <c r="DL74" s="240"/>
      <c r="DM74" s="256"/>
      <c r="DN74" s="241">
        <v>0</v>
      </c>
      <c r="DO74" s="242">
        <v>0</v>
      </c>
      <c r="DP74" s="254">
        <v>0</v>
      </c>
      <c r="DQ74" s="244">
        <f>IF($BZ$2=1,AZ19,IF($BZ$2=2,AZ19/4.54609,))</f>
        <v>0</v>
      </c>
    </row>
    <row r="75" spans="1:121" x14ac:dyDescent="0.25">
      <c r="A75" t="str">
        <f t="shared" si="100"/>
        <v>15013516</v>
      </c>
      <c r="D75">
        <v>1</v>
      </c>
      <c r="E75">
        <v>50</v>
      </c>
      <c r="F75">
        <v>135</v>
      </c>
      <c r="G75">
        <v>16</v>
      </c>
      <c r="H75">
        <v>15.9</v>
      </c>
      <c r="I75">
        <v>0</v>
      </c>
      <c r="J75">
        <v>26</v>
      </c>
      <c r="K75">
        <v>30</v>
      </c>
      <c r="L75" s="120">
        <v>45.4</v>
      </c>
      <c r="M75" s="114">
        <f t="shared" si="101"/>
        <v>1806.7600000000002</v>
      </c>
      <c r="N75" s="7">
        <v>3844.4231409656436</v>
      </c>
      <c r="O75" s="7">
        <v>4117.1080284867467</v>
      </c>
      <c r="P75" s="7">
        <v>5776.7</v>
      </c>
      <c r="Q75" s="120">
        <v>1.5</v>
      </c>
      <c r="R75">
        <f t="shared" si="144"/>
        <v>1.1000000000000001</v>
      </c>
      <c r="S75">
        <f t="shared" si="144"/>
        <v>1.1000000000000001</v>
      </c>
      <c r="T75">
        <f t="shared" si="144"/>
        <v>1.1000000000000001</v>
      </c>
      <c r="U75">
        <f t="shared" si="102"/>
        <v>222</v>
      </c>
      <c r="V75">
        <f t="shared" si="103"/>
        <v>827</v>
      </c>
      <c r="W75">
        <f t="shared" si="104"/>
        <v>886</v>
      </c>
      <c r="X75">
        <f t="shared" si="105"/>
        <v>1243</v>
      </c>
      <c r="Y75">
        <f t="shared" si="106"/>
        <v>38</v>
      </c>
      <c r="Z75">
        <f t="shared" si="107"/>
        <v>142</v>
      </c>
      <c r="AA75">
        <f t="shared" si="108"/>
        <v>152</v>
      </c>
      <c r="AB75">
        <f t="shared" si="109"/>
        <v>214</v>
      </c>
      <c r="AC75" s="212">
        <f t="shared" si="110"/>
        <v>2.4920116761230845E-2</v>
      </c>
      <c r="AD75" s="212">
        <f t="shared" si="111"/>
        <v>0.32579358311873086</v>
      </c>
      <c r="AE75" s="212">
        <f t="shared" si="112"/>
        <v>0.37221760674257065</v>
      </c>
      <c r="AF75" s="212">
        <f t="shared" si="113"/>
        <v>0.72764275856944205</v>
      </c>
      <c r="AG75" s="166">
        <f t="shared" si="114"/>
        <v>2.0829999999999999E-4</v>
      </c>
      <c r="AH75" s="166">
        <f t="shared" si="115"/>
        <v>1.724</v>
      </c>
      <c r="AI75" s="166">
        <f t="shared" si="116"/>
        <v>4</v>
      </c>
      <c r="AJ75" s="166">
        <f t="shared" si="117"/>
        <v>1.392796E-3</v>
      </c>
      <c r="AK75" s="114">
        <v>589</v>
      </c>
      <c r="AL75" s="7">
        <v>630</v>
      </c>
      <c r="AM75" s="7">
        <v>885</v>
      </c>
      <c r="AN75">
        <f t="shared" si="145"/>
        <v>0.95</v>
      </c>
      <c r="AO75">
        <f t="shared" si="145"/>
        <v>0.95</v>
      </c>
      <c r="AP75">
        <f t="shared" si="145"/>
        <v>0.95</v>
      </c>
      <c r="AQ75">
        <f t="shared" si="118"/>
        <v>589</v>
      </c>
      <c r="AR75">
        <f t="shared" si="119"/>
        <v>630</v>
      </c>
      <c r="AS75">
        <f t="shared" si="120"/>
        <v>885</v>
      </c>
      <c r="AT75">
        <f t="shared" si="121"/>
        <v>253</v>
      </c>
      <c r="AU75">
        <f t="shared" si="122"/>
        <v>271</v>
      </c>
      <c r="AV75">
        <f t="shared" si="123"/>
        <v>381</v>
      </c>
      <c r="AW75" s="212">
        <f t="shared" si="124"/>
        <v>1.0105526540622616</v>
      </c>
      <c r="AX75" s="212">
        <f t="shared" si="125"/>
        <v>1.156511119413675</v>
      </c>
      <c r="AY75" s="212">
        <f t="shared" si="126"/>
        <v>2.2585888042081117</v>
      </c>
      <c r="AZ75" s="118">
        <f t="shared" si="127"/>
        <v>2.7</v>
      </c>
      <c r="BA75">
        <v>9.6</v>
      </c>
      <c r="BB75">
        <v>10.5</v>
      </c>
      <c r="BC75">
        <v>16.100000000000001</v>
      </c>
      <c r="BE75" s="7">
        <v>2657</v>
      </c>
      <c r="BG75" s="122">
        <f t="shared" si="128"/>
        <v>0.68</v>
      </c>
      <c r="BJ75">
        <v>0</v>
      </c>
      <c r="BK75">
        <v>10.4</v>
      </c>
      <c r="BL75">
        <v>12.2</v>
      </c>
      <c r="BM75">
        <v>21.85</v>
      </c>
      <c r="BO75">
        <f t="shared" si="146"/>
        <v>1</v>
      </c>
      <c r="BP75">
        <f t="shared" si="146"/>
        <v>1</v>
      </c>
      <c r="BQ75">
        <f t="shared" si="146"/>
        <v>1</v>
      </c>
      <c r="BR75">
        <f t="shared" si="129"/>
        <v>589</v>
      </c>
      <c r="BS75">
        <f t="shared" si="130"/>
        <v>630</v>
      </c>
      <c r="BT75">
        <f t="shared" si="131"/>
        <v>885</v>
      </c>
      <c r="BV75">
        <f t="shared" si="132"/>
        <v>0</v>
      </c>
      <c r="BW75">
        <f t="shared" si="133"/>
        <v>0</v>
      </c>
      <c r="BX75">
        <f t="shared" si="134"/>
        <v>0</v>
      </c>
      <c r="BY75">
        <f t="shared" si="135"/>
        <v>1</v>
      </c>
      <c r="BZ75">
        <f>IF(OR(EcoReviva!$L$6=10,EcoReviva!$L$6=15,EcoReviva!$L$6=20),1,IF(EcoReviva!$K$6&lt;51,1,(1-(EcoReviva!$K$6-50)*0.005)))</f>
        <v>1</v>
      </c>
      <c r="CN75" s="130">
        <v>70</v>
      </c>
      <c r="CO75" s="1">
        <v>0.83640285665941616</v>
      </c>
      <c r="CP75">
        <v>0.77994091438995627</v>
      </c>
      <c r="CQ75">
        <v>0.83640285665941616</v>
      </c>
      <c r="CR75">
        <v>0.77994091438995627</v>
      </c>
      <c r="CS75">
        <v>0.75555534806492441</v>
      </c>
      <c r="CT75">
        <v>0.70383877729866806</v>
      </c>
      <c r="CU75">
        <v>0.75555534806492441</v>
      </c>
      <c r="CV75">
        <v>0.70383877729866806</v>
      </c>
      <c r="CW75">
        <v>0.83640285665941616</v>
      </c>
      <c r="CX75">
        <v>0.77994091438995627</v>
      </c>
      <c r="CY75">
        <v>0.75555534806492441</v>
      </c>
      <c r="CZ75" s="8">
        <v>0.70383877729866806</v>
      </c>
      <c r="DE75" s="74"/>
      <c r="DF75" s="98">
        <f>DF74</f>
        <v>260</v>
      </c>
      <c r="DG75" s="105">
        <f>BK19</f>
        <v>0</v>
      </c>
      <c r="DH75" s="99">
        <f>ROUND(IF($BZ$2=1,V19,IF($BZ$2=2,V19*3.412141633,)),0)</f>
        <v>0</v>
      </c>
      <c r="DI75" s="157">
        <f>IF($BZ$2=1,ROUND(Z19,0),IF($BZ$2=2,ROUND(Z19/272.7654,1),))</f>
        <v>0</v>
      </c>
      <c r="DJ75" s="233">
        <f>IF($BZ$2=1,AD19,IF($BZ$2=2,AD19*0.3346,))</f>
        <v>0</v>
      </c>
      <c r="DK75" s="261" t="str">
        <f>IF(BY19=1,ROUND(IF($BZ$2=1,AQ19,IF($BZ$2=2,AQ19*3.412141633,)),0),"")</f>
        <v/>
      </c>
      <c r="DL75" s="109" t="str">
        <f>IF(BY19=1,IF($BZ$2=1,ROUND(AT19,0),IF($BZ$2=2,ROUND(AT19/272.7654,1),)),"")</f>
        <v/>
      </c>
      <c r="DM75" s="152" t="str">
        <f>IF(BY19=1,IF($BZ$2=1,AW19,IF($BZ$2=2,AW19*0.3346,)),"")</f>
        <v/>
      </c>
      <c r="DN75" s="100">
        <f>J19</f>
        <v>0</v>
      </c>
      <c r="DO75" s="101">
        <f t="shared" ref="DO75" si="156">DN75+8</f>
        <v>8</v>
      </c>
      <c r="DP75" s="102">
        <f t="shared" ref="DP75" si="157">IF($CB$9=2,"",BA61)</f>
        <v>8.4</v>
      </c>
      <c r="DQ75" s="104">
        <f t="shared" ref="DQ75" si="158">DQ74</f>
        <v>0</v>
      </c>
    </row>
    <row r="76" spans="1:121" x14ac:dyDescent="0.25">
      <c r="A76" t="str">
        <f t="shared" si="100"/>
        <v>15013520</v>
      </c>
      <c r="D76">
        <v>1</v>
      </c>
      <c r="E76">
        <v>50</v>
      </c>
      <c r="F76">
        <v>135</v>
      </c>
      <c r="G76">
        <v>20</v>
      </c>
      <c r="H76">
        <v>20.9</v>
      </c>
      <c r="I76">
        <v>0</v>
      </c>
      <c r="J76">
        <v>26</v>
      </c>
      <c r="K76">
        <v>30</v>
      </c>
      <c r="L76" s="120">
        <v>45.4</v>
      </c>
      <c r="M76" s="114">
        <f t="shared" si="101"/>
        <v>2716</v>
      </c>
      <c r="N76" s="7">
        <v>3628.1091959950468</v>
      </c>
      <c r="O76" s="7">
        <v>3929.4415695377957</v>
      </c>
      <c r="P76" s="7">
        <v>4955.6400000000003</v>
      </c>
      <c r="Q76" s="120">
        <v>1.5</v>
      </c>
      <c r="R76">
        <f t="shared" si="144"/>
        <v>1.08</v>
      </c>
      <c r="S76">
        <f t="shared" si="144"/>
        <v>1.08</v>
      </c>
      <c r="T76">
        <f t="shared" si="144"/>
        <v>1.08</v>
      </c>
      <c r="U76">
        <f t="shared" si="102"/>
        <v>334</v>
      </c>
      <c r="V76">
        <f t="shared" si="103"/>
        <v>803</v>
      </c>
      <c r="W76">
        <f t="shared" si="104"/>
        <v>870</v>
      </c>
      <c r="X76">
        <f t="shared" si="105"/>
        <v>1097</v>
      </c>
      <c r="Y76">
        <f t="shared" si="106"/>
        <v>57</v>
      </c>
      <c r="Z76">
        <f t="shared" si="107"/>
        <v>138</v>
      </c>
      <c r="AA76">
        <f t="shared" si="108"/>
        <v>150</v>
      </c>
      <c r="AB76">
        <f t="shared" si="109"/>
        <v>189</v>
      </c>
      <c r="AC76" s="212">
        <f t="shared" si="110"/>
        <v>1.5174797090956997E-2</v>
      </c>
      <c r="AD76" s="212">
        <f t="shared" si="111"/>
        <v>8.4879263121794071E-2</v>
      </c>
      <c r="AE76" s="212">
        <f t="shared" si="112"/>
        <v>9.9887515166788468E-2</v>
      </c>
      <c r="AF76" s="212">
        <f t="shared" si="113"/>
        <v>0.15691667350981048</v>
      </c>
      <c r="AG76" s="166">
        <f t="shared" si="114"/>
        <v>1.2760000000000001E-4</v>
      </c>
      <c r="AH76" s="166">
        <f t="shared" si="115"/>
        <v>1.7219</v>
      </c>
      <c r="AI76" s="166">
        <f t="shared" si="116"/>
        <v>2</v>
      </c>
      <c r="AJ76" s="166">
        <f t="shared" si="117"/>
        <v>3.76611E-4</v>
      </c>
      <c r="AK76" s="114">
        <v>448.37784746172167</v>
      </c>
      <c r="AL76" s="7">
        <v>485.61784045001809</v>
      </c>
      <c r="AM76" s="7">
        <v>612.44000000000005</v>
      </c>
      <c r="AN76">
        <f t="shared" si="145"/>
        <v>0.95</v>
      </c>
      <c r="AO76">
        <f t="shared" si="145"/>
        <v>0.95</v>
      </c>
      <c r="AP76">
        <f t="shared" si="145"/>
        <v>0.95</v>
      </c>
      <c r="AQ76">
        <f t="shared" si="118"/>
        <v>448</v>
      </c>
      <c r="AR76">
        <f t="shared" si="119"/>
        <v>486</v>
      </c>
      <c r="AS76">
        <f t="shared" si="120"/>
        <v>612</v>
      </c>
      <c r="AT76">
        <f t="shared" si="121"/>
        <v>193</v>
      </c>
      <c r="AU76">
        <f t="shared" si="122"/>
        <v>209</v>
      </c>
      <c r="AV76">
        <f t="shared" si="123"/>
        <v>263</v>
      </c>
      <c r="AW76" s="212">
        <f t="shared" si="124"/>
        <v>0.1634770673542249</v>
      </c>
      <c r="AX76" s="212">
        <f t="shared" si="125"/>
        <v>0.1910377347802372</v>
      </c>
      <c r="AY76" s="212">
        <f t="shared" si="126"/>
        <v>0.29958525862946667</v>
      </c>
      <c r="AZ76" s="118">
        <f t="shared" si="127"/>
        <v>1.8</v>
      </c>
      <c r="BA76">
        <v>9.6</v>
      </c>
      <c r="BB76">
        <v>10.5</v>
      </c>
      <c r="BC76">
        <v>16.100000000000001</v>
      </c>
      <c r="BE76" s="7">
        <v>3395</v>
      </c>
      <c r="BG76" s="122">
        <f t="shared" si="128"/>
        <v>0.8</v>
      </c>
      <c r="BJ76">
        <v>0</v>
      </c>
      <c r="BK76">
        <v>10.4</v>
      </c>
      <c r="BL76">
        <v>12.2</v>
      </c>
      <c r="BM76">
        <v>21.85</v>
      </c>
      <c r="BO76">
        <f t="shared" si="146"/>
        <v>1</v>
      </c>
      <c r="BP76">
        <f t="shared" si="146"/>
        <v>1</v>
      </c>
      <c r="BQ76">
        <f t="shared" si="146"/>
        <v>1</v>
      </c>
      <c r="BR76">
        <f t="shared" si="129"/>
        <v>448</v>
      </c>
      <c r="BS76">
        <f t="shared" si="130"/>
        <v>486</v>
      </c>
      <c r="BT76">
        <f t="shared" si="131"/>
        <v>612</v>
      </c>
      <c r="BV76">
        <f t="shared" si="132"/>
        <v>0</v>
      </c>
      <c r="BW76">
        <f t="shared" si="133"/>
        <v>0</v>
      </c>
      <c r="BX76">
        <f t="shared" si="134"/>
        <v>0</v>
      </c>
      <c r="BY76">
        <f t="shared" si="135"/>
        <v>1</v>
      </c>
      <c r="BZ76">
        <f>IF(OR(EcoReviva!$L$6=10,EcoReviva!$L$6=15,EcoReviva!$L$6=20),1,IF(EcoReviva!$K$6&lt;51,1,(1-(EcoReviva!$K$6-50)*0.005)))</f>
        <v>1</v>
      </c>
      <c r="CN76" s="130">
        <v>80</v>
      </c>
      <c r="CO76" s="1">
        <v>0.82845886137907021</v>
      </c>
      <c r="CP76">
        <v>0.77133936020072458</v>
      </c>
      <c r="CQ76">
        <v>0.82845886137907021</v>
      </c>
      <c r="CR76">
        <v>0.77133936020072458</v>
      </c>
      <c r="CS76">
        <v>0.74531089933631789</v>
      </c>
      <c r="CT76">
        <v>0.69504144552059222</v>
      </c>
      <c r="CU76">
        <v>0.74531089933631789</v>
      </c>
      <c r="CV76">
        <v>0.69504144552059222</v>
      </c>
      <c r="CW76">
        <v>0.82845886137907021</v>
      </c>
      <c r="CX76">
        <v>0.77133936020072458</v>
      </c>
      <c r="CY76">
        <v>0.74531089933631789</v>
      </c>
      <c r="CZ76" s="8">
        <v>0.69504144552059222</v>
      </c>
      <c r="DE76" s="74"/>
      <c r="DF76" s="98">
        <f>DF74</f>
        <v>260</v>
      </c>
      <c r="DG76" s="105">
        <f>BL19</f>
        <v>0</v>
      </c>
      <c r="DH76" s="99">
        <f>ROUND(IF($BZ$2=1,W19,IF($BZ$2=2,W19*3.412141633,)),0)</f>
        <v>0</v>
      </c>
      <c r="DI76" s="157">
        <f>IF($BZ$2=1,ROUND(AA19,0),IF($BZ$2=2,ROUND(AA19/272.7654,1),))</f>
        <v>0</v>
      </c>
      <c r="DJ76" s="233">
        <f>IF($BZ$2=1,AE19,IF($BZ$2=2,AE19*0.3346,))</f>
        <v>0</v>
      </c>
      <c r="DK76" s="261" t="str">
        <f>IF(BY19=1,ROUND(IF($BZ$2=1,AR19,IF($BZ$2=2,AR19*3.412141633,)),0),"")</f>
        <v/>
      </c>
      <c r="DL76" s="109" t="str">
        <f>IF(BY19=1,IF($BZ$2=1,ROUND(AU19,0),IF($BZ$2=2,ROUND(AU19/272.7654,1),)),"")</f>
        <v/>
      </c>
      <c r="DM76" s="152" t="str">
        <f>IF(BY19=1,IF($BZ$2=1,AX19,IF($BZ$2=2,AX19*0.3346,)),"")</f>
        <v/>
      </c>
      <c r="DN76" s="100">
        <f>K19</f>
        <v>0</v>
      </c>
      <c r="DO76" s="101">
        <f>DN76+8</f>
        <v>8</v>
      </c>
      <c r="DP76" s="102">
        <f t="shared" si="152"/>
        <v>7.9</v>
      </c>
      <c r="DQ76" s="104">
        <f t="shared" ref="DQ76" si="159">DQ74</f>
        <v>0</v>
      </c>
    </row>
    <row r="77" spans="1:121" x14ac:dyDescent="0.25">
      <c r="A77" t="str">
        <f t="shared" si="100"/>
        <v>15013521</v>
      </c>
      <c r="D77">
        <v>1</v>
      </c>
      <c r="E77">
        <v>50</v>
      </c>
      <c r="F77">
        <v>135</v>
      </c>
      <c r="G77">
        <v>21</v>
      </c>
      <c r="H77">
        <v>20.9</v>
      </c>
      <c r="I77">
        <v>0</v>
      </c>
      <c r="J77">
        <v>26</v>
      </c>
      <c r="K77">
        <v>30</v>
      </c>
      <c r="L77" s="120">
        <v>45.4</v>
      </c>
      <c r="M77" s="114">
        <f t="shared" si="101"/>
        <v>2892</v>
      </c>
      <c r="N77" s="7">
        <v>4951.0649025572329</v>
      </c>
      <c r="O77" s="7">
        <v>5302.2438770247491</v>
      </c>
      <c r="P77" s="7">
        <v>7439.56</v>
      </c>
      <c r="Q77" s="120">
        <v>1.5</v>
      </c>
      <c r="R77">
        <f t="shared" si="144"/>
        <v>1.05</v>
      </c>
      <c r="S77">
        <f t="shared" si="144"/>
        <v>1.05</v>
      </c>
      <c r="T77">
        <f t="shared" si="144"/>
        <v>1.05</v>
      </c>
      <c r="U77">
        <f t="shared" si="102"/>
        <v>356</v>
      </c>
      <c r="V77">
        <f t="shared" si="103"/>
        <v>1143</v>
      </c>
      <c r="W77">
        <f t="shared" si="104"/>
        <v>1224</v>
      </c>
      <c r="X77">
        <f t="shared" si="105"/>
        <v>1717</v>
      </c>
      <c r="Y77">
        <f t="shared" si="106"/>
        <v>61</v>
      </c>
      <c r="Z77">
        <f t="shared" si="107"/>
        <v>197</v>
      </c>
      <c r="AA77">
        <f t="shared" si="108"/>
        <v>211</v>
      </c>
      <c r="AB77">
        <f t="shared" si="109"/>
        <v>295</v>
      </c>
      <c r="AC77" s="212">
        <f t="shared" si="110"/>
        <v>2.5906308592377931E-2</v>
      </c>
      <c r="AD77" s="212">
        <f t="shared" si="111"/>
        <v>0.24943247006050551</v>
      </c>
      <c r="AE77" s="212">
        <f t="shared" si="112"/>
        <v>0.28497586894584037</v>
      </c>
      <c r="AF77" s="212">
        <f t="shared" si="113"/>
        <v>0.54649566663833349</v>
      </c>
      <c r="AG77" s="166">
        <f t="shared" si="114"/>
        <v>1.2760000000000001E-4</v>
      </c>
      <c r="AH77" s="166">
        <f t="shared" si="115"/>
        <v>1.7219</v>
      </c>
      <c r="AI77" s="166">
        <f t="shared" si="116"/>
        <v>4</v>
      </c>
      <c r="AJ77" s="166">
        <f t="shared" si="117"/>
        <v>5.1420100000000005E-4</v>
      </c>
      <c r="AK77" s="114">
        <v>642.22570316870622</v>
      </c>
      <c r="AL77" s="7">
        <v>687.77876463210498</v>
      </c>
      <c r="AM77" s="7">
        <v>965.02</v>
      </c>
      <c r="AN77">
        <f t="shared" si="145"/>
        <v>0.85</v>
      </c>
      <c r="AO77">
        <f t="shared" si="145"/>
        <v>0.85</v>
      </c>
      <c r="AP77">
        <f t="shared" si="145"/>
        <v>0.85</v>
      </c>
      <c r="AQ77">
        <f t="shared" si="118"/>
        <v>642</v>
      </c>
      <c r="AR77">
        <f t="shared" si="119"/>
        <v>688</v>
      </c>
      <c r="AS77">
        <f t="shared" si="120"/>
        <v>965</v>
      </c>
      <c r="AT77">
        <f t="shared" si="121"/>
        <v>276</v>
      </c>
      <c r="AU77">
        <f t="shared" si="122"/>
        <v>296</v>
      </c>
      <c r="AV77">
        <f t="shared" si="123"/>
        <v>415</v>
      </c>
      <c r="AW77" s="212">
        <f t="shared" si="124"/>
        <v>0.48013256306114832</v>
      </c>
      <c r="AX77" s="212">
        <f t="shared" si="125"/>
        <v>0.55010475500334732</v>
      </c>
      <c r="AY77" s="212">
        <f t="shared" si="126"/>
        <v>1.0621836653582812</v>
      </c>
      <c r="AZ77" s="118">
        <f t="shared" si="127"/>
        <v>3.6</v>
      </c>
      <c r="BA77">
        <v>9.6</v>
      </c>
      <c r="BB77">
        <v>10.5</v>
      </c>
      <c r="BC77">
        <v>16.100000000000001</v>
      </c>
      <c r="BE77" s="7">
        <v>3615</v>
      </c>
      <c r="BG77" s="122">
        <f t="shared" si="128"/>
        <v>0.8</v>
      </c>
      <c r="BJ77">
        <v>0</v>
      </c>
      <c r="BK77">
        <v>10.4</v>
      </c>
      <c r="BL77">
        <v>12.2</v>
      </c>
      <c r="BM77">
        <v>21.85</v>
      </c>
      <c r="BO77">
        <f t="shared" si="146"/>
        <v>1</v>
      </c>
      <c r="BP77">
        <f t="shared" si="146"/>
        <v>1</v>
      </c>
      <c r="BQ77">
        <f t="shared" si="146"/>
        <v>1</v>
      </c>
      <c r="BR77">
        <f t="shared" si="129"/>
        <v>642</v>
      </c>
      <c r="BS77">
        <f t="shared" si="130"/>
        <v>688</v>
      </c>
      <c r="BT77">
        <f t="shared" si="131"/>
        <v>965</v>
      </c>
      <c r="BV77">
        <f t="shared" si="132"/>
        <v>0</v>
      </c>
      <c r="BW77">
        <f t="shared" si="133"/>
        <v>0</v>
      </c>
      <c r="BX77">
        <f t="shared" si="134"/>
        <v>0</v>
      </c>
      <c r="BY77">
        <f t="shared" si="135"/>
        <v>1</v>
      </c>
      <c r="BZ77">
        <f>IF(OR(EcoReviva!$L$6=10,EcoReviva!$L$6=15,EcoReviva!$L$6=20),1,IF(EcoReviva!$K$6&lt;51,1,(1-(EcoReviva!$K$6-50)*0.005)))</f>
        <v>1</v>
      </c>
      <c r="CN77" s="130">
        <v>90</v>
      </c>
      <c r="CO77" s="1">
        <v>0.8212441545440573</v>
      </c>
      <c r="CP77">
        <v>0.76343880970753542</v>
      </c>
      <c r="CQ77">
        <v>0.8212441545440573</v>
      </c>
      <c r="CR77">
        <v>0.76343880970753542</v>
      </c>
      <c r="CS77">
        <v>0.73429802939744349</v>
      </c>
      <c r="CT77">
        <v>0.68540112539231846</v>
      </c>
      <c r="CU77">
        <v>0.73429802939744349</v>
      </c>
      <c r="CV77">
        <v>0.68540112539231846</v>
      </c>
      <c r="CW77">
        <v>0.8212441545440573</v>
      </c>
      <c r="CX77">
        <v>0.76343880970753542</v>
      </c>
      <c r="CY77">
        <v>0.73429802939744349</v>
      </c>
      <c r="CZ77" s="8">
        <v>0.68540112539231846</v>
      </c>
      <c r="DE77" s="74"/>
      <c r="DF77" s="245">
        <f>DF74</f>
        <v>260</v>
      </c>
      <c r="DG77" s="106">
        <f>BM19</f>
        <v>0</v>
      </c>
      <c r="DH77" s="238">
        <f>ROUND(IF($BZ$2=1,X19,IF($BZ$2=2,X19*3.412141633,)),0)</f>
        <v>0</v>
      </c>
      <c r="DI77" s="239">
        <f>IF($BZ$2=1,ROUND(AB19,0),IF($BZ$2=2,ROUND(AB19/272.7654,1),))</f>
        <v>0</v>
      </c>
      <c r="DJ77" s="234">
        <f>IF($BZ$2=1,AF19,IF($BZ$2=2,AF19*0.3346,))</f>
        <v>0</v>
      </c>
      <c r="DK77" s="262" t="str">
        <f>IF(BY19=1,ROUND(IF($BZ$2=1,AS19,IF($BZ$2=2,AS19*3.412141633,)),0),"")</f>
        <v/>
      </c>
      <c r="DL77" s="263" t="str">
        <f>IF(BY19=1,IF($BZ$2=1,ROUND(AV19,0),IF($BZ$2=2,ROUND(AV19/272.7654,1),)),"")</f>
        <v/>
      </c>
      <c r="DM77" s="234" t="str">
        <f>IF(BY19=1,IF($BZ$2=1,AY19,IF($BZ$2=2,AY19*0.3346,)),"")</f>
        <v/>
      </c>
      <c r="DN77" s="243">
        <f>L19</f>
        <v>0</v>
      </c>
      <c r="DO77" s="235">
        <f t="shared" ref="DO77" si="160">DN77+8</f>
        <v>8</v>
      </c>
      <c r="DP77" s="102">
        <f t="shared" si="152"/>
        <v>7.9</v>
      </c>
      <c r="DQ77" s="235">
        <f t="shared" ref="DQ77" si="161">DQ74</f>
        <v>0</v>
      </c>
    </row>
    <row r="78" spans="1:121" x14ac:dyDescent="0.25">
      <c r="A78" t="str">
        <f t="shared" si="100"/>
        <v>15015510</v>
      </c>
      <c r="D78">
        <v>1</v>
      </c>
      <c r="E78">
        <v>50</v>
      </c>
      <c r="F78">
        <v>155</v>
      </c>
      <c r="G78">
        <v>10</v>
      </c>
      <c r="H78">
        <v>10.9</v>
      </c>
      <c r="I78">
        <v>0</v>
      </c>
      <c r="J78">
        <v>26</v>
      </c>
      <c r="K78">
        <v>30</v>
      </c>
      <c r="L78" s="120">
        <v>45.5</v>
      </c>
      <c r="M78" s="114">
        <f t="shared" si="101"/>
        <v>1549.8</v>
      </c>
      <c r="N78" s="7">
        <v>2603.9362232520607</v>
      </c>
      <c r="O78" s="7">
        <v>2826.6988006529018</v>
      </c>
      <c r="P78" s="7">
        <v>3605.38</v>
      </c>
      <c r="Q78" s="120">
        <v>1.5</v>
      </c>
      <c r="R78">
        <f t="shared" si="144"/>
        <v>1.08</v>
      </c>
      <c r="S78">
        <f t="shared" si="144"/>
        <v>1.08</v>
      </c>
      <c r="T78">
        <f t="shared" si="144"/>
        <v>1.08</v>
      </c>
      <c r="U78">
        <f t="shared" si="102"/>
        <v>191</v>
      </c>
      <c r="V78">
        <f t="shared" si="103"/>
        <v>576</v>
      </c>
      <c r="W78">
        <f t="shared" si="104"/>
        <v>626</v>
      </c>
      <c r="X78">
        <f t="shared" si="105"/>
        <v>798</v>
      </c>
      <c r="Y78">
        <f t="shared" si="106"/>
        <v>33</v>
      </c>
      <c r="Z78">
        <f t="shared" si="107"/>
        <v>99</v>
      </c>
      <c r="AA78">
        <f t="shared" si="108"/>
        <v>108</v>
      </c>
      <c r="AB78">
        <f t="shared" si="109"/>
        <v>137</v>
      </c>
      <c r="AC78" s="212">
        <f t="shared" si="110"/>
        <v>8.6294882713196294E-3</v>
      </c>
      <c r="AD78" s="212">
        <f t="shared" si="111"/>
        <v>6.6946550367130472E-2</v>
      </c>
      <c r="AE78" s="212">
        <f t="shared" si="112"/>
        <v>7.8811725627746701E-2</v>
      </c>
      <c r="AF78" s="212">
        <f t="shared" si="113"/>
        <v>0.12319443114982649</v>
      </c>
      <c r="AG78" s="166">
        <f t="shared" si="114"/>
        <v>3.969E-4</v>
      </c>
      <c r="AH78" s="166">
        <f t="shared" si="115"/>
        <v>1.7345999999999999</v>
      </c>
      <c r="AI78" s="166">
        <f t="shared" si="116"/>
        <v>2</v>
      </c>
      <c r="AJ78" s="166">
        <f t="shared" si="117"/>
        <v>3.6734700000000002E-4</v>
      </c>
      <c r="AK78" s="114">
        <v>361.00257998610687</v>
      </c>
      <c r="AL78" s="7">
        <v>391.88577307200529</v>
      </c>
      <c r="AM78" s="7">
        <v>499.84</v>
      </c>
      <c r="AN78">
        <f t="shared" si="145"/>
        <v>0.98</v>
      </c>
      <c r="AO78">
        <f t="shared" si="145"/>
        <v>0.98</v>
      </c>
      <c r="AP78">
        <f t="shared" si="145"/>
        <v>0.98</v>
      </c>
      <c r="AQ78">
        <f t="shared" si="118"/>
        <v>361</v>
      </c>
      <c r="AR78">
        <f t="shared" si="119"/>
        <v>392</v>
      </c>
      <c r="AS78">
        <f t="shared" si="120"/>
        <v>500</v>
      </c>
      <c r="AT78">
        <f t="shared" si="121"/>
        <v>155</v>
      </c>
      <c r="AU78">
        <f t="shared" si="122"/>
        <v>169</v>
      </c>
      <c r="AV78">
        <f t="shared" si="123"/>
        <v>215</v>
      </c>
      <c r="AW78" s="212">
        <f t="shared" si="124"/>
        <v>0.15539836499731069</v>
      </c>
      <c r="AX78" s="212">
        <f t="shared" si="125"/>
        <v>0.18287946652713519</v>
      </c>
      <c r="AY78" s="212">
        <f t="shared" si="126"/>
        <v>0.2879643044592029</v>
      </c>
      <c r="AZ78" s="118">
        <f t="shared" si="127"/>
        <v>1</v>
      </c>
      <c r="BA78">
        <v>11</v>
      </c>
      <c r="BB78">
        <v>12.4</v>
      </c>
      <c r="BC78">
        <v>19.2</v>
      </c>
      <c r="BE78" s="7">
        <v>1722</v>
      </c>
      <c r="BG78" s="122">
        <f t="shared" si="128"/>
        <v>0.9</v>
      </c>
      <c r="BJ78">
        <v>0</v>
      </c>
      <c r="BK78">
        <v>11.2</v>
      </c>
      <c r="BL78">
        <v>13</v>
      </c>
      <c r="BM78">
        <v>21.85</v>
      </c>
      <c r="BO78">
        <f t="shared" si="146"/>
        <v>1</v>
      </c>
      <c r="BP78">
        <f t="shared" si="146"/>
        <v>1</v>
      </c>
      <c r="BQ78">
        <f t="shared" si="146"/>
        <v>1</v>
      </c>
      <c r="BR78">
        <f t="shared" si="129"/>
        <v>361</v>
      </c>
      <c r="BS78">
        <f t="shared" si="130"/>
        <v>392</v>
      </c>
      <c r="BT78">
        <f t="shared" si="131"/>
        <v>500</v>
      </c>
      <c r="BV78">
        <f t="shared" si="132"/>
        <v>0</v>
      </c>
      <c r="BW78">
        <f t="shared" si="133"/>
        <v>0</v>
      </c>
      <c r="BX78">
        <f t="shared" si="134"/>
        <v>0</v>
      </c>
      <c r="BY78">
        <f t="shared" si="135"/>
        <v>1</v>
      </c>
      <c r="BZ78">
        <f>IF(OR(EcoReviva!$L$6=10,EcoReviva!$L$6=15,EcoReviva!$L$6=20),1,IF(EcoReviva!$K$6&lt;51,1,(1-(EcoReviva!$K$6-50)*0.005)))</f>
        <v>1</v>
      </c>
      <c r="CN78" s="130">
        <v>100</v>
      </c>
      <c r="CO78" s="1">
        <v>0.81466996609637188</v>
      </c>
      <c r="CP78">
        <v>0.75619868948084668</v>
      </c>
      <c r="CQ78">
        <v>0.81466996609637188</v>
      </c>
      <c r="CR78">
        <v>0.75619868948084668</v>
      </c>
      <c r="CS78">
        <v>0.72541359909535208</v>
      </c>
      <c r="CT78">
        <v>0.67746340042029107</v>
      </c>
      <c r="CU78">
        <v>0.72541359909535208</v>
      </c>
      <c r="CV78">
        <v>0.67746340042029107</v>
      </c>
      <c r="CW78">
        <v>0.81466996609637188</v>
      </c>
      <c r="CX78">
        <v>0.75619868948084668</v>
      </c>
      <c r="CY78">
        <v>0.72541359909535208</v>
      </c>
      <c r="CZ78" s="8">
        <v>0.67746340042029107</v>
      </c>
      <c r="DE78" s="74"/>
      <c r="DF78" s="253">
        <v>280</v>
      </c>
      <c r="DG78" s="102">
        <f>BJ20</f>
        <v>0</v>
      </c>
      <c r="DH78" s="236">
        <f>ROUND(IF($BZ$2=1,U20,IF($BZ$2=2,U20*3.412141633,)),0)</f>
        <v>0</v>
      </c>
      <c r="DI78" s="237">
        <f>IF($BZ$2=1,ROUND(Y20,0),IF($BZ$2=2,ROUND(Y20/272.7654,1),))</f>
        <v>0</v>
      </c>
      <c r="DJ78" s="232">
        <f>IF($BZ$2=1,AC20,IF($BZ$2=2,AC20*0.3346,))</f>
        <v>0</v>
      </c>
      <c r="DK78" s="255"/>
      <c r="DL78" s="240"/>
      <c r="DM78" s="256"/>
      <c r="DN78" s="241">
        <v>0</v>
      </c>
      <c r="DO78" s="242">
        <v>0</v>
      </c>
      <c r="DP78" s="254">
        <v>0</v>
      </c>
      <c r="DQ78" s="244">
        <f>IF($BZ$2=1,AZ20,IF($BZ$2=2,AZ20/4.54609,))</f>
        <v>0</v>
      </c>
    </row>
    <row r="79" spans="1:121" x14ac:dyDescent="0.25">
      <c r="A79" t="str">
        <f t="shared" si="100"/>
        <v>15015511</v>
      </c>
      <c r="D79">
        <v>1</v>
      </c>
      <c r="E79">
        <v>50</v>
      </c>
      <c r="F79">
        <v>155</v>
      </c>
      <c r="G79">
        <v>11</v>
      </c>
      <c r="H79">
        <v>10.9</v>
      </c>
      <c r="I79">
        <v>0</v>
      </c>
      <c r="J79">
        <v>26</v>
      </c>
      <c r="K79">
        <v>30</v>
      </c>
      <c r="L79" s="120">
        <v>45.5</v>
      </c>
      <c r="M79" s="114">
        <f t="shared" si="101"/>
        <v>1508.24</v>
      </c>
      <c r="N79" s="7">
        <v>3533.107636511756</v>
      </c>
      <c r="O79" s="7">
        <v>3835.359341571188</v>
      </c>
      <c r="P79" s="7">
        <v>4891.8999999999996</v>
      </c>
      <c r="Q79" s="120">
        <v>1.5</v>
      </c>
      <c r="R79">
        <f t="shared" si="144"/>
        <v>1.1000000000000001</v>
      </c>
      <c r="S79">
        <f t="shared" si="144"/>
        <v>1.1000000000000001</v>
      </c>
      <c r="T79">
        <f t="shared" si="144"/>
        <v>1.1000000000000001</v>
      </c>
      <c r="U79">
        <f t="shared" si="102"/>
        <v>186</v>
      </c>
      <c r="V79">
        <f t="shared" si="103"/>
        <v>760</v>
      </c>
      <c r="W79">
        <f t="shared" si="104"/>
        <v>825</v>
      </c>
      <c r="X79">
        <f t="shared" si="105"/>
        <v>1053</v>
      </c>
      <c r="Y79">
        <f t="shared" si="106"/>
        <v>32</v>
      </c>
      <c r="Z79">
        <f t="shared" si="107"/>
        <v>131</v>
      </c>
      <c r="AA79">
        <f t="shared" si="108"/>
        <v>142</v>
      </c>
      <c r="AB79">
        <f t="shared" si="109"/>
        <v>181</v>
      </c>
      <c r="AC79" s="212">
        <f t="shared" si="110"/>
        <v>1.46917416461227E-2</v>
      </c>
      <c r="AD79" s="212">
        <f t="shared" si="111"/>
        <v>0.19951943766705241</v>
      </c>
      <c r="AE79" s="212">
        <f t="shared" si="112"/>
        <v>0.23187257903921685</v>
      </c>
      <c r="AF79" s="212">
        <f t="shared" si="113"/>
        <v>0.36473196568803634</v>
      </c>
      <c r="AG79" s="166">
        <f t="shared" si="114"/>
        <v>3.969E-4</v>
      </c>
      <c r="AH79" s="166">
        <f t="shared" si="115"/>
        <v>1.7345999999999999</v>
      </c>
      <c r="AI79" s="166">
        <f t="shared" si="116"/>
        <v>4</v>
      </c>
      <c r="AJ79" s="166">
        <f t="shared" si="117"/>
        <v>5.7428799999999995E-4</v>
      </c>
      <c r="AK79" s="114">
        <v>592</v>
      </c>
      <c r="AL79" s="7">
        <v>642</v>
      </c>
      <c r="AM79" s="7">
        <v>819</v>
      </c>
      <c r="AN79">
        <f t="shared" si="145"/>
        <v>0.95</v>
      </c>
      <c r="AO79">
        <f t="shared" si="145"/>
        <v>0.95</v>
      </c>
      <c r="AP79">
        <f t="shared" si="145"/>
        <v>0.95</v>
      </c>
      <c r="AQ79">
        <f t="shared" si="118"/>
        <v>592</v>
      </c>
      <c r="AR79">
        <f t="shared" si="119"/>
        <v>642</v>
      </c>
      <c r="AS79">
        <f t="shared" si="120"/>
        <v>819</v>
      </c>
      <c r="AT79">
        <f t="shared" si="121"/>
        <v>255</v>
      </c>
      <c r="AU79">
        <f t="shared" si="122"/>
        <v>276</v>
      </c>
      <c r="AV79">
        <f t="shared" si="123"/>
        <v>352</v>
      </c>
      <c r="AW79" s="212">
        <f t="shared" si="124"/>
        <v>0.69280357273625337</v>
      </c>
      <c r="AX79" s="212">
        <f t="shared" si="125"/>
        <v>0.80365298701479726</v>
      </c>
      <c r="AY79" s="212">
        <f t="shared" si="126"/>
        <v>1.2690571277508063</v>
      </c>
      <c r="AZ79" s="118">
        <f t="shared" si="127"/>
        <v>2.1</v>
      </c>
      <c r="BA79">
        <v>11</v>
      </c>
      <c r="BB79">
        <v>12.4</v>
      </c>
      <c r="BC79">
        <v>19.2</v>
      </c>
      <c r="BE79" s="7">
        <v>2218</v>
      </c>
      <c r="BG79" s="122">
        <f t="shared" si="128"/>
        <v>0.68</v>
      </c>
      <c r="BJ79">
        <v>0</v>
      </c>
      <c r="BK79">
        <v>11.2</v>
      </c>
      <c r="BL79">
        <v>13</v>
      </c>
      <c r="BM79">
        <v>21.85</v>
      </c>
      <c r="BO79">
        <f t="shared" si="146"/>
        <v>1</v>
      </c>
      <c r="BP79">
        <f t="shared" si="146"/>
        <v>1</v>
      </c>
      <c r="BQ79">
        <f t="shared" si="146"/>
        <v>1</v>
      </c>
      <c r="BR79">
        <f t="shared" si="129"/>
        <v>592</v>
      </c>
      <c r="BS79">
        <f t="shared" si="130"/>
        <v>642</v>
      </c>
      <c r="BT79">
        <f t="shared" si="131"/>
        <v>819</v>
      </c>
      <c r="BV79">
        <f t="shared" si="132"/>
        <v>0</v>
      </c>
      <c r="BW79">
        <f t="shared" si="133"/>
        <v>0</v>
      </c>
      <c r="BX79">
        <f t="shared" si="134"/>
        <v>0</v>
      </c>
      <c r="BY79">
        <f t="shared" si="135"/>
        <v>1</v>
      </c>
      <c r="BZ79">
        <f>IF(OR(EcoReviva!$L$6=10,EcoReviva!$L$6=15,EcoReviva!$L$6=20),1,IF(EcoReviva!$K$6&lt;51,1,(1-(EcoReviva!$K$6-50)*0.005)))</f>
        <v>1</v>
      </c>
      <c r="CN79" s="130">
        <v>110</v>
      </c>
      <c r="CO79" s="1">
        <v>0.81466996609637188</v>
      </c>
      <c r="CP79">
        <v>0.75619868948084668</v>
      </c>
      <c r="CQ79">
        <v>0.81466996609637188</v>
      </c>
      <c r="CR79">
        <v>0.75619868948084668</v>
      </c>
      <c r="CS79">
        <v>0.72541359909535208</v>
      </c>
      <c r="CT79">
        <v>0.67746340042029107</v>
      </c>
      <c r="CU79">
        <v>0.72541359909535208</v>
      </c>
      <c r="CV79">
        <v>0.67746340042029107</v>
      </c>
      <c r="CW79">
        <v>0.81466996609637188</v>
      </c>
      <c r="CX79">
        <v>0.75619868948084668</v>
      </c>
      <c r="CY79">
        <v>0.72541359909535208</v>
      </c>
      <c r="CZ79" s="8">
        <v>0.67746340042029107</v>
      </c>
      <c r="DE79" s="74"/>
      <c r="DF79" s="98">
        <f>DF78</f>
        <v>280</v>
      </c>
      <c r="DG79" s="105">
        <f>BK20</f>
        <v>0</v>
      </c>
      <c r="DH79" s="99">
        <f>ROUND(IF($BZ$2=1,V20,IF($BZ$2=2,V20*3.412141633,)),0)</f>
        <v>0</v>
      </c>
      <c r="DI79" s="157">
        <f>IF($BZ$2=1,ROUND(Z20,0),IF($BZ$2=2,ROUND(Z20/272.7654,1),))</f>
        <v>0</v>
      </c>
      <c r="DJ79" s="233">
        <f>IF($BZ$2=1,AD20,IF($BZ$2=2,AD20*0.3346,))</f>
        <v>0</v>
      </c>
      <c r="DK79" s="261" t="str">
        <f>IF(BY20=1,ROUND(IF($BZ$2=1,AQ20,IF($BZ$2=2,AQ20*3.412141633,)),0),"")</f>
        <v/>
      </c>
      <c r="DL79" s="109" t="str">
        <f>IF(BY20=1,IF($BZ$2=1,ROUND(AT20,0),IF($BZ$2=2,ROUND(AT20/272.7654,1),)),"")</f>
        <v/>
      </c>
      <c r="DM79" s="152" t="str">
        <f>IF(BY20=1,IF($BZ$2=1,AW20,IF($BZ$2=2,AW20*0.3346,)),"")</f>
        <v/>
      </c>
      <c r="DN79" s="100">
        <f>J20</f>
        <v>0</v>
      </c>
      <c r="DO79" s="101">
        <f t="shared" ref="DO79" si="162">DN79+8</f>
        <v>8</v>
      </c>
      <c r="DP79" s="102">
        <f t="shared" ref="DP79" si="163">IF($CB$9=2,"",BA65)</f>
        <v>7.9</v>
      </c>
      <c r="DQ79" s="104">
        <f t="shared" ref="DQ79" si="164">DQ78</f>
        <v>0</v>
      </c>
    </row>
    <row r="80" spans="1:121" x14ac:dyDescent="0.25">
      <c r="A80" t="str">
        <f t="shared" si="100"/>
        <v>15015515</v>
      </c>
      <c r="D80">
        <v>1</v>
      </c>
      <c r="E80">
        <v>50</v>
      </c>
      <c r="F80">
        <v>155</v>
      </c>
      <c r="G80">
        <v>15</v>
      </c>
      <c r="H80">
        <v>15.9</v>
      </c>
      <c r="I80">
        <v>0</v>
      </c>
      <c r="J80">
        <v>26</v>
      </c>
      <c r="K80">
        <v>30</v>
      </c>
      <c r="L80" s="120">
        <v>46.4</v>
      </c>
      <c r="M80" s="114">
        <f t="shared" si="101"/>
        <v>2219.2000000000003</v>
      </c>
      <c r="N80" s="7">
        <v>3021.1783832091446</v>
      </c>
      <c r="O80" s="7">
        <v>3225.6120441880121</v>
      </c>
      <c r="P80" s="7">
        <v>4597.96</v>
      </c>
      <c r="Q80" s="120">
        <v>1.5</v>
      </c>
      <c r="R80">
        <f t="shared" si="144"/>
        <v>1.08</v>
      </c>
      <c r="S80">
        <f t="shared" si="144"/>
        <v>1.08</v>
      </c>
      <c r="T80">
        <f t="shared" si="144"/>
        <v>1.08</v>
      </c>
      <c r="U80">
        <f t="shared" si="102"/>
        <v>273</v>
      </c>
      <c r="V80">
        <f t="shared" si="103"/>
        <v>669</v>
      </c>
      <c r="W80">
        <f t="shared" si="104"/>
        <v>714</v>
      </c>
      <c r="X80">
        <f t="shared" si="105"/>
        <v>1018</v>
      </c>
      <c r="Y80">
        <f t="shared" si="106"/>
        <v>47</v>
      </c>
      <c r="Z80">
        <f t="shared" si="107"/>
        <v>115</v>
      </c>
      <c r="AA80">
        <f t="shared" si="108"/>
        <v>123</v>
      </c>
      <c r="AB80">
        <f t="shared" si="109"/>
        <v>175</v>
      </c>
      <c r="AC80" s="212">
        <f t="shared" si="110"/>
        <v>1.4379312492643853E-2</v>
      </c>
      <c r="AD80" s="212">
        <f t="shared" si="111"/>
        <v>8.0346846996080357E-2</v>
      </c>
      <c r="AE80" s="212">
        <f t="shared" si="112"/>
        <v>9.1483261183688061E-2</v>
      </c>
      <c r="AF80" s="212">
        <f t="shared" si="113"/>
        <v>0.18086630847085519</v>
      </c>
      <c r="AG80" s="166">
        <f t="shared" si="114"/>
        <v>2.0829999999999999E-4</v>
      </c>
      <c r="AH80" s="166">
        <f t="shared" si="115"/>
        <v>1.724</v>
      </c>
      <c r="AI80" s="166">
        <f t="shared" si="116"/>
        <v>2</v>
      </c>
      <c r="AJ80" s="166">
        <f t="shared" si="117"/>
        <v>4.6182900000000003E-4</v>
      </c>
      <c r="AK80" s="114">
        <v>412.40297880742492</v>
      </c>
      <c r="AL80" s="7">
        <v>440.30899429620177</v>
      </c>
      <c r="AM80" s="7">
        <v>627.64</v>
      </c>
      <c r="AN80">
        <f t="shared" si="145"/>
        <v>1.01</v>
      </c>
      <c r="AO80">
        <f t="shared" si="145"/>
        <v>1.01</v>
      </c>
      <c r="AP80">
        <f t="shared" si="145"/>
        <v>1.01</v>
      </c>
      <c r="AQ80">
        <f t="shared" si="118"/>
        <v>412</v>
      </c>
      <c r="AR80">
        <f t="shared" si="119"/>
        <v>440</v>
      </c>
      <c r="AS80">
        <f t="shared" si="120"/>
        <v>628</v>
      </c>
      <c r="AT80">
        <f t="shared" si="121"/>
        <v>177</v>
      </c>
      <c r="AU80">
        <f t="shared" si="122"/>
        <v>189</v>
      </c>
      <c r="AV80">
        <f t="shared" si="123"/>
        <v>270</v>
      </c>
      <c r="AW80" s="212">
        <f t="shared" si="124"/>
        <v>0.1848886406265397</v>
      </c>
      <c r="AX80" s="212">
        <f t="shared" si="125"/>
        <v>0.20992648196133484</v>
      </c>
      <c r="AY80" s="212">
        <f t="shared" si="126"/>
        <v>0.41918855209215083</v>
      </c>
      <c r="AZ80" s="118">
        <f t="shared" si="127"/>
        <v>1.6</v>
      </c>
      <c r="BA80">
        <v>11.5</v>
      </c>
      <c r="BB80">
        <v>12.8</v>
      </c>
      <c r="BC80">
        <v>19.600000000000001</v>
      </c>
      <c r="BE80" s="7">
        <v>2774</v>
      </c>
      <c r="BG80" s="122">
        <f t="shared" si="128"/>
        <v>0.8</v>
      </c>
      <c r="BJ80">
        <v>0</v>
      </c>
      <c r="BK80">
        <v>10</v>
      </c>
      <c r="BL80">
        <v>11.8</v>
      </c>
      <c r="BM80">
        <v>21.85</v>
      </c>
      <c r="BO80">
        <f t="shared" si="146"/>
        <v>1</v>
      </c>
      <c r="BP80">
        <f t="shared" si="146"/>
        <v>1</v>
      </c>
      <c r="BQ80">
        <f t="shared" si="146"/>
        <v>1</v>
      </c>
      <c r="BR80">
        <f t="shared" si="129"/>
        <v>412</v>
      </c>
      <c r="BS80">
        <f t="shared" si="130"/>
        <v>440</v>
      </c>
      <c r="BT80">
        <f t="shared" si="131"/>
        <v>628</v>
      </c>
      <c r="BV80">
        <f t="shared" si="132"/>
        <v>0</v>
      </c>
      <c r="BW80">
        <f t="shared" si="133"/>
        <v>0</v>
      </c>
      <c r="BX80">
        <f t="shared" si="134"/>
        <v>0</v>
      </c>
      <c r="BY80">
        <f t="shared" si="135"/>
        <v>1</v>
      </c>
      <c r="BZ80">
        <f>IF(OR(EcoReviva!$L$6=10,EcoReviva!$L$6=15,EcoReviva!$L$6=20),1,IF(EcoReviva!$K$6&lt;51,1,(1-(EcoReviva!$K$6-50)*0.005)))</f>
        <v>1</v>
      </c>
      <c r="CN80" s="130">
        <v>120</v>
      </c>
      <c r="CO80" s="1">
        <v>0.80301038786259926</v>
      </c>
      <c r="CP80">
        <v>0.74330306539663082</v>
      </c>
      <c r="CQ80">
        <v>0.80301038786259926</v>
      </c>
      <c r="CR80">
        <v>0.74330306539663082</v>
      </c>
      <c r="CS80">
        <v>0.71879122259285499</v>
      </c>
      <c r="CT80">
        <v>0.67122872584611504</v>
      </c>
      <c r="CU80">
        <v>0.71879122259285499</v>
      </c>
      <c r="CV80">
        <v>0.67122872584611504</v>
      </c>
      <c r="CW80">
        <v>0.80301038786259926</v>
      </c>
      <c r="CX80">
        <v>0.74330306539663082</v>
      </c>
      <c r="CY80">
        <v>0.71879122259285499</v>
      </c>
      <c r="CZ80" s="8">
        <v>0.67122872584611504</v>
      </c>
      <c r="DE80" s="74"/>
      <c r="DF80" s="98">
        <f>DF78</f>
        <v>280</v>
      </c>
      <c r="DG80" s="105">
        <f>BL20</f>
        <v>0</v>
      </c>
      <c r="DH80" s="99">
        <f>ROUND(IF($BZ$2=1,W20,IF($BZ$2=2,W20*3.412141633,)),0)</f>
        <v>0</v>
      </c>
      <c r="DI80" s="157">
        <f>IF($BZ$2=1,ROUND(AA20,0),IF($BZ$2=2,ROUND(AA20/272.7654,1),))</f>
        <v>0</v>
      </c>
      <c r="DJ80" s="233">
        <f>IF($BZ$2=1,AE20,IF($BZ$2=2,AE20*0.3346,))</f>
        <v>0</v>
      </c>
      <c r="DK80" s="261" t="str">
        <f>IF(BY20=1,ROUND(IF($BZ$2=1,AR20,IF($BZ$2=2,AR20*3.412141633,)),0),"")</f>
        <v/>
      </c>
      <c r="DL80" s="109" t="str">
        <f>IF(BY20=1,IF($BZ$2=1,ROUND(AU20,0),IF($BZ$2=2,ROUND(AU20/272.7654,1),)),"")</f>
        <v/>
      </c>
      <c r="DM80" s="152" t="str">
        <f>IF(BY20=1,IF($BZ$2=1,AX20,IF($BZ$2=2,AX20*0.3346,)),"")</f>
        <v/>
      </c>
      <c r="DN80" s="100">
        <f>K20</f>
        <v>0</v>
      </c>
      <c r="DO80" s="101">
        <f>DN80+8</f>
        <v>8</v>
      </c>
      <c r="DP80" s="102">
        <f t="shared" si="152"/>
        <v>8.9</v>
      </c>
      <c r="DQ80" s="104">
        <f t="shared" ref="DQ80" si="165">DQ78</f>
        <v>0</v>
      </c>
    </row>
    <row r="81" spans="1:121" x14ac:dyDescent="0.25">
      <c r="A81" t="str">
        <f t="shared" si="100"/>
        <v>15015516</v>
      </c>
      <c r="D81">
        <v>1</v>
      </c>
      <c r="E81">
        <v>50</v>
      </c>
      <c r="F81">
        <v>155</v>
      </c>
      <c r="G81">
        <v>16</v>
      </c>
      <c r="H81">
        <v>15.9</v>
      </c>
      <c r="I81">
        <v>0</v>
      </c>
      <c r="J81">
        <v>26</v>
      </c>
      <c r="K81">
        <v>30</v>
      </c>
      <c r="L81" s="120">
        <v>46.4</v>
      </c>
      <c r="M81" s="114">
        <f t="shared" si="101"/>
        <v>2065.1600000000003</v>
      </c>
      <c r="N81" s="7">
        <v>4417.9368883555589</v>
      </c>
      <c r="O81" s="7">
        <v>4716.8848144627045</v>
      </c>
      <c r="P81" s="7">
        <v>6723.7</v>
      </c>
      <c r="Q81" s="120">
        <v>1.5</v>
      </c>
      <c r="R81">
        <f t="shared" si="144"/>
        <v>1.1000000000000001</v>
      </c>
      <c r="S81">
        <f t="shared" si="144"/>
        <v>1.1000000000000001</v>
      </c>
      <c r="T81">
        <f t="shared" si="144"/>
        <v>1.1000000000000001</v>
      </c>
      <c r="U81">
        <f t="shared" si="102"/>
        <v>254</v>
      </c>
      <c r="V81">
        <f t="shared" si="103"/>
        <v>951</v>
      </c>
      <c r="W81">
        <f t="shared" si="104"/>
        <v>1015</v>
      </c>
      <c r="X81">
        <f t="shared" si="105"/>
        <v>1447</v>
      </c>
      <c r="Y81">
        <f t="shared" si="106"/>
        <v>44</v>
      </c>
      <c r="Z81">
        <f t="shared" si="107"/>
        <v>164</v>
      </c>
      <c r="AA81">
        <f t="shared" si="108"/>
        <v>175</v>
      </c>
      <c r="AB81">
        <f t="shared" si="109"/>
        <v>249</v>
      </c>
      <c r="AC81" s="212">
        <f t="shared" si="110"/>
        <v>3.424643419155924E-2</v>
      </c>
      <c r="AD81" s="212">
        <f t="shared" si="111"/>
        <v>0.44268463705803601</v>
      </c>
      <c r="AE81" s="212">
        <f t="shared" si="112"/>
        <v>0.50253265919171042</v>
      </c>
      <c r="AF81" s="212">
        <f t="shared" si="113"/>
        <v>1.0015181783173397</v>
      </c>
      <c r="AG81" s="166">
        <f t="shared" si="114"/>
        <v>2.0829999999999999E-4</v>
      </c>
      <c r="AH81" s="166">
        <f t="shared" si="115"/>
        <v>1.724</v>
      </c>
      <c r="AI81" s="166">
        <f t="shared" si="116"/>
        <v>4</v>
      </c>
      <c r="AJ81" s="166">
        <f t="shared" si="117"/>
        <v>1.392796E-3</v>
      </c>
      <c r="AK81" s="114">
        <v>676</v>
      </c>
      <c r="AL81" s="7">
        <v>722</v>
      </c>
      <c r="AM81" s="7">
        <v>1030</v>
      </c>
      <c r="AN81">
        <f t="shared" si="145"/>
        <v>0.95</v>
      </c>
      <c r="AO81">
        <f t="shared" si="145"/>
        <v>0.95</v>
      </c>
      <c r="AP81">
        <f t="shared" si="145"/>
        <v>0.95</v>
      </c>
      <c r="AQ81">
        <f t="shared" si="118"/>
        <v>676</v>
      </c>
      <c r="AR81">
        <f t="shared" si="119"/>
        <v>722</v>
      </c>
      <c r="AS81">
        <f t="shared" si="120"/>
        <v>1030</v>
      </c>
      <c r="AT81">
        <f t="shared" si="121"/>
        <v>291</v>
      </c>
      <c r="AU81">
        <f t="shared" si="122"/>
        <v>310</v>
      </c>
      <c r="AV81">
        <f t="shared" si="123"/>
        <v>443</v>
      </c>
      <c r="AW81" s="212">
        <f t="shared" si="124"/>
        <v>1.3589459600894553</v>
      </c>
      <c r="AX81" s="212">
        <f t="shared" si="125"/>
        <v>1.538207422863809</v>
      </c>
      <c r="AY81" s="212">
        <f t="shared" si="126"/>
        <v>3.0978227753303362</v>
      </c>
      <c r="AZ81" s="118">
        <f t="shared" si="127"/>
        <v>3.1</v>
      </c>
      <c r="BA81">
        <v>11.5</v>
      </c>
      <c r="BB81">
        <v>12.8</v>
      </c>
      <c r="BC81">
        <v>19.600000000000001</v>
      </c>
      <c r="BE81" s="7">
        <v>3037</v>
      </c>
      <c r="BG81" s="122">
        <f t="shared" si="128"/>
        <v>0.68</v>
      </c>
      <c r="BJ81">
        <v>0</v>
      </c>
      <c r="BK81">
        <v>10</v>
      </c>
      <c r="BL81">
        <v>11.8</v>
      </c>
      <c r="BM81">
        <v>21.85</v>
      </c>
      <c r="BO81">
        <f t="shared" si="146"/>
        <v>1</v>
      </c>
      <c r="BP81">
        <f t="shared" si="146"/>
        <v>1</v>
      </c>
      <c r="BQ81">
        <f t="shared" si="146"/>
        <v>1</v>
      </c>
      <c r="BR81">
        <f t="shared" si="129"/>
        <v>676</v>
      </c>
      <c r="BS81">
        <f t="shared" si="130"/>
        <v>722</v>
      </c>
      <c r="BT81">
        <f t="shared" si="131"/>
        <v>1030</v>
      </c>
      <c r="BV81">
        <f t="shared" si="132"/>
        <v>0</v>
      </c>
      <c r="BW81">
        <f t="shared" si="133"/>
        <v>0</v>
      </c>
      <c r="BX81">
        <f t="shared" si="134"/>
        <v>0</v>
      </c>
      <c r="BY81">
        <f t="shared" si="135"/>
        <v>1</v>
      </c>
      <c r="BZ81">
        <f>IF(OR(EcoReviva!$L$6=10,EcoReviva!$L$6=15,EcoReviva!$L$6=20),1,IF(EcoReviva!$K$6&lt;51,1,(1-(EcoReviva!$K$6-50)*0.005)))</f>
        <v>1</v>
      </c>
      <c r="CN81" s="130">
        <v>140</v>
      </c>
      <c r="CO81" s="1">
        <v>0.79292312789827257</v>
      </c>
      <c r="CP81">
        <v>0.73211718284521199</v>
      </c>
      <c r="CQ81">
        <v>0.79292312789827257</v>
      </c>
      <c r="CR81">
        <v>0.73211718284521199</v>
      </c>
      <c r="CS81">
        <v>0.7127093372490777</v>
      </c>
      <c r="CT81">
        <v>0.66550507053605756</v>
      </c>
      <c r="CU81">
        <v>0.7127093372490777</v>
      </c>
      <c r="CV81">
        <v>0.66550507053605756</v>
      </c>
      <c r="CW81">
        <v>0.79292312789827257</v>
      </c>
      <c r="CX81">
        <v>0.73211718284521199</v>
      </c>
      <c r="CY81">
        <v>0.7127093372490777</v>
      </c>
      <c r="CZ81" s="8">
        <v>0.66550507053605756</v>
      </c>
      <c r="DE81" s="74"/>
      <c r="DF81" s="245">
        <f>DF78</f>
        <v>280</v>
      </c>
      <c r="DG81" s="106">
        <f>BM20</f>
        <v>0</v>
      </c>
      <c r="DH81" s="238">
        <f>ROUND(IF($BZ$2=1,X20,IF($BZ$2=2,X20*3.412141633,)),0)</f>
        <v>0</v>
      </c>
      <c r="DI81" s="239">
        <f>IF($BZ$2=1,ROUND(AB20,0),IF($BZ$2=2,ROUND(AB20/272.7654,1),))</f>
        <v>0</v>
      </c>
      <c r="DJ81" s="234">
        <f>IF($BZ$2=1,AF20,IF($BZ$2=2,AF20*0.3346,))</f>
        <v>0</v>
      </c>
      <c r="DK81" s="262" t="str">
        <f>IF(BY20=1,ROUND(IF($BZ$2=1,AS20,IF($BZ$2=2,AS20*3.412141633,)),0),"")</f>
        <v/>
      </c>
      <c r="DL81" s="263" t="str">
        <f>IF(BY20=1,IF($BZ$2=1,ROUND(AV20,0),IF($BZ$2=2,ROUND(AV20/272.7654,1),)),"")</f>
        <v/>
      </c>
      <c r="DM81" s="234" t="str">
        <f>IF(BY20=1,IF($BZ$2=1,AY20,IF($BZ$2=2,AY20*0.3346,)),"")</f>
        <v/>
      </c>
      <c r="DN81" s="243">
        <f>L20</f>
        <v>0</v>
      </c>
      <c r="DO81" s="235">
        <f t="shared" ref="DO81" si="166">DN81+8</f>
        <v>8</v>
      </c>
      <c r="DP81" s="102">
        <f t="shared" si="152"/>
        <v>8.9</v>
      </c>
      <c r="DQ81" s="235">
        <f t="shared" ref="DQ81" si="167">DQ78</f>
        <v>0</v>
      </c>
    </row>
    <row r="82" spans="1:121" x14ac:dyDescent="0.25">
      <c r="A82" t="str">
        <f t="shared" si="100"/>
        <v>15015520</v>
      </c>
      <c r="D82">
        <v>1</v>
      </c>
      <c r="E82">
        <v>50</v>
      </c>
      <c r="F82">
        <v>155</v>
      </c>
      <c r="G82">
        <v>20</v>
      </c>
      <c r="H82">
        <v>20.9</v>
      </c>
      <c r="I82">
        <v>0</v>
      </c>
      <c r="J82">
        <v>26</v>
      </c>
      <c r="K82">
        <v>30</v>
      </c>
      <c r="L82" s="120">
        <v>46.4</v>
      </c>
      <c r="M82" s="114">
        <f t="shared" si="101"/>
        <v>3104</v>
      </c>
      <c r="N82" s="7">
        <v>4165.887726998767</v>
      </c>
      <c r="O82" s="7">
        <v>4522.2727563025155</v>
      </c>
      <c r="P82" s="7">
        <v>5768.04</v>
      </c>
      <c r="Q82" s="120">
        <v>1.5</v>
      </c>
      <c r="R82">
        <f t="shared" si="144"/>
        <v>1.08</v>
      </c>
      <c r="S82">
        <f t="shared" si="144"/>
        <v>1.08</v>
      </c>
      <c r="T82">
        <f t="shared" si="144"/>
        <v>1.08</v>
      </c>
      <c r="U82">
        <f t="shared" si="102"/>
        <v>382</v>
      </c>
      <c r="V82">
        <f t="shared" si="103"/>
        <v>922</v>
      </c>
      <c r="W82">
        <f t="shared" si="104"/>
        <v>1001</v>
      </c>
      <c r="X82">
        <f t="shared" si="105"/>
        <v>1276</v>
      </c>
      <c r="Y82">
        <f t="shared" si="106"/>
        <v>66</v>
      </c>
      <c r="Z82">
        <f t="shared" si="107"/>
        <v>159</v>
      </c>
      <c r="AA82">
        <f t="shared" si="108"/>
        <v>172</v>
      </c>
      <c r="AB82">
        <f t="shared" si="109"/>
        <v>219</v>
      </c>
      <c r="AC82" s="212">
        <f t="shared" si="110"/>
        <v>2.0854176457967447E-2</v>
      </c>
      <c r="AD82" s="212">
        <f t="shared" si="111"/>
        <v>0.11501770376199791</v>
      </c>
      <c r="AE82" s="212">
        <f t="shared" si="112"/>
        <v>0.1340452540748947</v>
      </c>
      <c r="AF82" s="212">
        <f t="shared" si="113"/>
        <v>0.21469317036384569</v>
      </c>
      <c r="AG82" s="166">
        <f t="shared" si="114"/>
        <v>1.2760000000000001E-4</v>
      </c>
      <c r="AH82" s="166">
        <f t="shared" si="115"/>
        <v>1.7219</v>
      </c>
      <c r="AI82" s="166">
        <f t="shared" si="116"/>
        <v>2</v>
      </c>
      <c r="AJ82" s="166">
        <f t="shared" si="117"/>
        <v>3.76611E-4</v>
      </c>
      <c r="AK82" s="114">
        <v>514.83890668473202</v>
      </c>
      <c r="AL82" s="7">
        <v>558.88255136973487</v>
      </c>
      <c r="AM82" s="7">
        <v>712.84</v>
      </c>
      <c r="AN82">
        <f t="shared" si="145"/>
        <v>0.95</v>
      </c>
      <c r="AO82">
        <f t="shared" si="145"/>
        <v>0.95</v>
      </c>
      <c r="AP82">
        <f t="shared" si="145"/>
        <v>0.95</v>
      </c>
      <c r="AQ82">
        <f t="shared" si="118"/>
        <v>515</v>
      </c>
      <c r="AR82">
        <f t="shared" si="119"/>
        <v>559</v>
      </c>
      <c r="AS82">
        <f t="shared" si="120"/>
        <v>713</v>
      </c>
      <c r="AT82">
        <f t="shared" si="121"/>
        <v>221</v>
      </c>
      <c r="AU82">
        <f t="shared" si="122"/>
        <v>240</v>
      </c>
      <c r="AV82">
        <f t="shared" si="123"/>
        <v>307</v>
      </c>
      <c r="AW82" s="212">
        <f t="shared" si="124"/>
        <v>0.21853552634356715</v>
      </c>
      <c r="AX82" s="212">
        <f t="shared" si="125"/>
        <v>0.25670351589891377</v>
      </c>
      <c r="AY82" s="212">
        <f t="shared" si="126"/>
        <v>0.41525860601888098</v>
      </c>
      <c r="AZ82" s="118">
        <f t="shared" si="127"/>
        <v>2.1</v>
      </c>
      <c r="BA82" s="1">
        <v>11.5</v>
      </c>
      <c r="BB82">
        <v>12.8</v>
      </c>
      <c r="BC82">
        <v>19.600000000000001</v>
      </c>
      <c r="BE82" s="7">
        <v>3880</v>
      </c>
      <c r="BG82" s="122">
        <f t="shared" si="128"/>
        <v>0.8</v>
      </c>
      <c r="BJ82">
        <v>0</v>
      </c>
      <c r="BK82">
        <v>10</v>
      </c>
      <c r="BL82">
        <v>11.8</v>
      </c>
      <c r="BM82">
        <v>21.85</v>
      </c>
      <c r="BO82">
        <f t="shared" si="146"/>
        <v>1</v>
      </c>
      <c r="BP82">
        <f t="shared" si="146"/>
        <v>1</v>
      </c>
      <c r="BQ82">
        <f t="shared" si="146"/>
        <v>1</v>
      </c>
      <c r="BR82">
        <f t="shared" si="129"/>
        <v>515</v>
      </c>
      <c r="BS82">
        <f t="shared" si="130"/>
        <v>559</v>
      </c>
      <c r="BT82">
        <f t="shared" si="131"/>
        <v>713</v>
      </c>
      <c r="BV82">
        <f t="shared" si="132"/>
        <v>0</v>
      </c>
      <c r="BW82">
        <f t="shared" si="133"/>
        <v>0</v>
      </c>
      <c r="BX82">
        <f t="shared" si="134"/>
        <v>0</v>
      </c>
      <c r="BY82">
        <f t="shared" si="135"/>
        <v>1</v>
      </c>
      <c r="BZ82">
        <f>IF(OR(EcoReviva!$L$6=10,EcoReviva!$L$6=15,EcoReviva!$L$6=20),1,IF(EcoReviva!$K$6&lt;51,1,(1-(EcoReviva!$K$6-50)*0.005)))</f>
        <v>1</v>
      </c>
      <c r="CN82" s="130">
        <v>160</v>
      </c>
      <c r="CO82" s="1">
        <v>0.78402243332267385</v>
      </c>
      <c r="CP82">
        <v>0.72223627558039949</v>
      </c>
      <c r="CQ82">
        <v>0.78402243332267385</v>
      </c>
      <c r="CR82">
        <v>0.72223627558039949</v>
      </c>
      <c r="CS82">
        <v>0.70153112340864476</v>
      </c>
      <c r="CT82">
        <v>0.65706930534609798</v>
      </c>
      <c r="CU82">
        <v>0.70153112340864476</v>
      </c>
      <c r="CV82">
        <v>0.65706930534609798</v>
      </c>
      <c r="CW82">
        <v>0.78402243332267385</v>
      </c>
      <c r="CX82">
        <v>0.72223627558039949</v>
      </c>
      <c r="CY82">
        <v>0.70153112340864476</v>
      </c>
      <c r="CZ82" s="8">
        <v>0.65706930534609798</v>
      </c>
      <c r="DE82" s="74"/>
      <c r="DF82" s="253">
        <v>300</v>
      </c>
      <c r="DG82" s="102">
        <f>BJ21</f>
        <v>0</v>
      </c>
      <c r="DH82" s="236">
        <f>ROUND(IF($BZ$2=1,U21,IF($BZ$2=2,U21*3.412141633,)),0)</f>
        <v>0</v>
      </c>
      <c r="DI82" s="237">
        <f>IF($BZ$2=1,ROUND(Y21,0),IF($BZ$2=2,ROUND(Y21/272.7654,1),))</f>
        <v>0</v>
      </c>
      <c r="DJ82" s="232">
        <f>IF($BZ$2=1,AC21,IF($BZ$2=2,AC21*0.3346,))</f>
        <v>0</v>
      </c>
      <c r="DK82" s="255"/>
      <c r="DL82" s="240"/>
      <c r="DM82" s="256"/>
      <c r="DN82" s="241">
        <v>0</v>
      </c>
      <c r="DO82" s="242">
        <v>0</v>
      </c>
      <c r="DP82" s="254">
        <v>16</v>
      </c>
      <c r="DQ82" s="244">
        <f>IF($BZ$2=1,AZ21,IF($BZ$2=2,AZ21/4.54609,))</f>
        <v>0</v>
      </c>
    </row>
    <row r="83" spans="1:121" x14ac:dyDescent="0.25">
      <c r="A83" t="str">
        <f t="shared" si="100"/>
        <v>15015521</v>
      </c>
      <c r="D83">
        <v>1</v>
      </c>
      <c r="E83">
        <v>50</v>
      </c>
      <c r="F83">
        <v>155</v>
      </c>
      <c r="G83">
        <v>21</v>
      </c>
      <c r="H83">
        <v>20.9</v>
      </c>
      <c r="I83">
        <v>0</v>
      </c>
      <c r="J83">
        <v>26</v>
      </c>
      <c r="K83">
        <v>30</v>
      </c>
      <c r="L83" s="120">
        <v>46.4</v>
      </c>
      <c r="M83" s="114">
        <f t="shared" si="101"/>
        <v>3304.8</v>
      </c>
      <c r="N83" s="7">
        <v>5689.6682460807178</v>
      </c>
      <c r="O83" s="7">
        <v>6074.6702425752001</v>
      </c>
      <c r="P83" s="7">
        <v>8659.16</v>
      </c>
      <c r="Q83" s="120">
        <v>1.5</v>
      </c>
      <c r="R83">
        <f t="shared" si="144"/>
        <v>1.05</v>
      </c>
      <c r="S83">
        <f t="shared" si="144"/>
        <v>1.05</v>
      </c>
      <c r="T83">
        <f t="shared" si="144"/>
        <v>1.05</v>
      </c>
      <c r="U83">
        <f t="shared" si="102"/>
        <v>407</v>
      </c>
      <c r="V83">
        <f t="shared" si="103"/>
        <v>1313</v>
      </c>
      <c r="W83">
        <f t="shared" si="104"/>
        <v>1402</v>
      </c>
      <c r="X83">
        <f t="shared" si="105"/>
        <v>1998</v>
      </c>
      <c r="Y83">
        <f t="shared" si="106"/>
        <v>70</v>
      </c>
      <c r="Z83">
        <f t="shared" si="107"/>
        <v>226</v>
      </c>
      <c r="AA83">
        <f t="shared" si="108"/>
        <v>241</v>
      </c>
      <c r="AB83">
        <f t="shared" si="109"/>
        <v>344</v>
      </c>
      <c r="AC83" s="212">
        <f t="shared" si="110"/>
        <v>3.5264886859278977E-2</v>
      </c>
      <c r="AD83" s="212">
        <f t="shared" si="111"/>
        <v>0.33693451992101536</v>
      </c>
      <c r="AE83" s="212">
        <f t="shared" si="112"/>
        <v>0.38154225115912321</v>
      </c>
      <c r="AF83" s="212">
        <f t="shared" si="113"/>
        <v>0.76030696406217113</v>
      </c>
      <c r="AG83" s="166">
        <f t="shared" si="114"/>
        <v>1.2760000000000001E-4</v>
      </c>
      <c r="AH83" s="166">
        <f t="shared" si="115"/>
        <v>1.7219</v>
      </c>
      <c r="AI83" s="166">
        <f t="shared" si="116"/>
        <v>4</v>
      </c>
      <c r="AJ83" s="166">
        <f t="shared" si="117"/>
        <v>5.1420100000000005E-4</v>
      </c>
      <c r="AK83" s="114">
        <v>738.0333851508442</v>
      </c>
      <c r="AL83" s="7">
        <v>787.97378843505794</v>
      </c>
      <c r="AM83" s="7">
        <v>1123.22</v>
      </c>
      <c r="AN83">
        <f t="shared" si="145"/>
        <v>0.85</v>
      </c>
      <c r="AO83">
        <f t="shared" si="145"/>
        <v>0.85</v>
      </c>
      <c r="AP83">
        <f t="shared" si="145"/>
        <v>0.85</v>
      </c>
      <c r="AQ83">
        <f t="shared" si="118"/>
        <v>738</v>
      </c>
      <c r="AR83">
        <f t="shared" si="119"/>
        <v>788</v>
      </c>
      <c r="AS83">
        <f t="shared" si="120"/>
        <v>1123</v>
      </c>
      <c r="AT83">
        <f t="shared" si="121"/>
        <v>317</v>
      </c>
      <c r="AU83">
        <f t="shared" si="122"/>
        <v>339</v>
      </c>
      <c r="AV83">
        <f t="shared" si="123"/>
        <v>483</v>
      </c>
      <c r="AW83" s="212">
        <f t="shared" si="124"/>
        <v>0.64884213966379378</v>
      </c>
      <c r="AX83" s="212">
        <f t="shared" si="125"/>
        <v>0.73901543811793313</v>
      </c>
      <c r="AY83" s="212">
        <f t="shared" si="126"/>
        <v>1.4697611784582456</v>
      </c>
      <c r="AZ83" s="118">
        <f t="shared" si="127"/>
        <v>4.0999999999999996</v>
      </c>
      <c r="BA83" s="1">
        <v>11.5</v>
      </c>
      <c r="BB83">
        <v>12.8</v>
      </c>
      <c r="BC83">
        <v>19.600000000000001</v>
      </c>
      <c r="BE83" s="7">
        <v>4131</v>
      </c>
      <c r="BG83" s="122">
        <f t="shared" si="128"/>
        <v>0.8</v>
      </c>
      <c r="BJ83">
        <v>0</v>
      </c>
      <c r="BK83">
        <v>10</v>
      </c>
      <c r="BL83">
        <v>11.8</v>
      </c>
      <c r="BM83">
        <v>21.85</v>
      </c>
      <c r="BO83">
        <f t="shared" si="146"/>
        <v>1</v>
      </c>
      <c r="BP83">
        <f t="shared" si="146"/>
        <v>1</v>
      </c>
      <c r="BQ83">
        <f t="shared" si="146"/>
        <v>1</v>
      </c>
      <c r="BR83">
        <f t="shared" si="129"/>
        <v>738</v>
      </c>
      <c r="BS83">
        <f t="shared" si="130"/>
        <v>788</v>
      </c>
      <c r="BT83">
        <f t="shared" si="131"/>
        <v>1123</v>
      </c>
      <c r="BV83">
        <f t="shared" si="132"/>
        <v>0</v>
      </c>
      <c r="BW83">
        <f t="shared" si="133"/>
        <v>0</v>
      </c>
      <c r="BX83">
        <f t="shared" si="134"/>
        <v>0</v>
      </c>
      <c r="BY83">
        <f t="shared" si="135"/>
        <v>1</v>
      </c>
      <c r="BZ83">
        <f>IF(OR(EcoReviva!$L$6=10,EcoReviva!$L$6=15,EcoReviva!$L$6=20),1,IF(EcoReviva!$K$6&lt;51,1,(1-(EcoReviva!$K$6-50)*0.005)))</f>
        <v>1</v>
      </c>
      <c r="CN83" s="130">
        <v>180</v>
      </c>
      <c r="CO83" s="1">
        <v>0.78402243332267385</v>
      </c>
      <c r="CP83">
        <v>0.72223627558039949</v>
      </c>
      <c r="CQ83">
        <v>0.78402243332267385</v>
      </c>
      <c r="CR83">
        <v>0.72223627558039949</v>
      </c>
      <c r="CS83">
        <v>0.70153112340864476</v>
      </c>
      <c r="CT83">
        <v>0.65706930534609798</v>
      </c>
      <c r="CU83">
        <v>0.70153112340864476</v>
      </c>
      <c r="CV83">
        <v>0.65706930534609798</v>
      </c>
      <c r="CW83">
        <v>0.78402243332267385</v>
      </c>
      <c r="CX83">
        <v>0.72223627558039949</v>
      </c>
      <c r="CY83">
        <v>0.70153112340864476</v>
      </c>
      <c r="CZ83" s="8">
        <v>0.65706930534609798</v>
      </c>
      <c r="DE83" s="74"/>
      <c r="DF83" s="98">
        <f>DF82</f>
        <v>300</v>
      </c>
      <c r="DG83" s="105">
        <f>BK21</f>
        <v>0</v>
      </c>
      <c r="DH83" s="99">
        <f>ROUND(IF($BZ$2=1,V21,IF($BZ$2=2,V21*3.412141633,)),0)</f>
        <v>0</v>
      </c>
      <c r="DI83" s="157">
        <f>IF($BZ$2=1,ROUND(Z21,0),IF($BZ$2=2,ROUND(Z21/272.7654,1),))</f>
        <v>0</v>
      </c>
      <c r="DJ83" s="233">
        <f>IF($BZ$2=1,AD21,IF($BZ$2=2,AD21*0.3346,))</f>
        <v>0</v>
      </c>
      <c r="DK83" s="261" t="str">
        <f>IF(BY21=1,ROUND(IF($BZ$2=1,AQ21,IF($BZ$2=2,AQ21*3.412141633,)),0),"")</f>
        <v/>
      </c>
      <c r="DL83" s="109" t="str">
        <f>IF(BY21=1,IF($BZ$2=1,ROUND(AT21,0),IF($BZ$2=2,ROUND(AT21/272.7654,1),)),"")</f>
        <v/>
      </c>
      <c r="DM83" s="152" t="str">
        <f>IF(BY21=1,IF($BZ$2=1,AW21,IF($BZ$2=2,AW21*0.3346,)),"")</f>
        <v/>
      </c>
      <c r="DN83" s="100">
        <f>J21</f>
        <v>0</v>
      </c>
      <c r="DO83" s="101">
        <f t="shared" ref="DO83" si="168">DN83+8</f>
        <v>8</v>
      </c>
      <c r="DP83" s="102">
        <f t="shared" ref="DP83" si="169">IF($CB$9=2,"",BA69)</f>
        <v>8.6999999999999993</v>
      </c>
      <c r="DQ83" s="104">
        <f t="shared" ref="DQ83" si="170">DQ82</f>
        <v>0</v>
      </c>
    </row>
    <row r="84" spans="1:121" x14ac:dyDescent="0.25">
      <c r="A84" t="str">
        <f t="shared" si="100"/>
        <v>15017510</v>
      </c>
      <c r="D84">
        <v>1</v>
      </c>
      <c r="E84">
        <v>50</v>
      </c>
      <c r="F84">
        <v>175</v>
      </c>
      <c r="G84">
        <v>10</v>
      </c>
      <c r="H84">
        <v>10.9</v>
      </c>
      <c r="I84">
        <v>0</v>
      </c>
      <c r="J84">
        <v>26</v>
      </c>
      <c r="K84">
        <v>30</v>
      </c>
      <c r="L84" s="120">
        <v>46</v>
      </c>
      <c r="M84" s="114">
        <f t="shared" si="101"/>
        <v>1743.3</v>
      </c>
      <c r="N84" s="7">
        <v>2970.6878039917879</v>
      </c>
      <c r="O84" s="7">
        <v>3224.8253922941558</v>
      </c>
      <c r="P84" s="7">
        <v>4113.18</v>
      </c>
      <c r="Q84" s="120">
        <v>1.5</v>
      </c>
      <c r="R84">
        <f t="shared" si="144"/>
        <v>1.08</v>
      </c>
      <c r="S84">
        <f t="shared" si="144"/>
        <v>1.08</v>
      </c>
      <c r="T84">
        <f t="shared" si="144"/>
        <v>1.08</v>
      </c>
      <c r="U84">
        <f t="shared" si="102"/>
        <v>215</v>
      </c>
      <c r="V84">
        <f t="shared" si="103"/>
        <v>657</v>
      </c>
      <c r="W84">
        <f t="shared" si="104"/>
        <v>714</v>
      </c>
      <c r="X84">
        <f t="shared" si="105"/>
        <v>910</v>
      </c>
      <c r="Y84">
        <f t="shared" si="106"/>
        <v>37</v>
      </c>
      <c r="Z84">
        <f t="shared" si="107"/>
        <v>113</v>
      </c>
      <c r="AA84">
        <f t="shared" si="108"/>
        <v>123</v>
      </c>
      <c r="AB84">
        <f t="shared" si="109"/>
        <v>157</v>
      </c>
      <c r="AC84" s="212">
        <f t="shared" si="110"/>
        <v>1.1488122630178964E-2</v>
      </c>
      <c r="AD84" s="212">
        <f t="shared" si="111"/>
        <v>9.1462245921170457E-2</v>
      </c>
      <c r="AE84" s="212">
        <f t="shared" si="112"/>
        <v>0.10716701836470889</v>
      </c>
      <c r="AF84" s="212">
        <f t="shared" si="113"/>
        <v>0.16921683740640409</v>
      </c>
      <c r="AG84" s="166">
        <f t="shared" si="114"/>
        <v>3.969E-4</v>
      </c>
      <c r="AH84" s="166">
        <f t="shared" si="115"/>
        <v>1.7345999999999999</v>
      </c>
      <c r="AI84" s="166">
        <f t="shared" si="116"/>
        <v>2</v>
      </c>
      <c r="AJ84" s="166">
        <f t="shared" si="117"/>
        <v>3.6734700000000002E-4</v>
      </c>
      <c r="AK84" s="114">
        <v>411.84801378696699</v>
      </c>
      <c r="AL84" s="7">
        <v>447.08095237792156</v>
      </c>
      <c r="AM84" s="7">
        <v>570.24</v>
      </c>
      <c r="AN84">
        <f t="shared" si="145"/>
        <v>0.98</v>
      </c>
      <c r="AO84">
        <f t="shared" si="145"/>
        <v>0.98</v>
      </c>
      <c r="AP84">
        <f t="shared" si="145"/>
        <v>0.98</v>
      </c>
      <c r="AQ84">
        <f t="shared" si="118"/>
        <v>412</v>
      </c>
      <c r="AR84">
        <f t="shared" si="119"/>
        <v>447</v>
      </c>
      <c r="AS84">
        <f t="shared" si="120"/>
        <v>570</v>
      </c>
      <c r="AT84">
        <f t="shared" si="121"/>
        <v>177</v>
      </c>
      <c r="AU84">
        <f t="shared" si="122"/>
        <v>192</v>
      </c>
      <c r="AV84">
        <f t="shared" si="123"/>
        <v>245</v>
      </c>
      <c r="AW84" s="212">
        <f t="shared" si="124"/>
        <v>0.21187152359216083</v>
      </c>
      <c r="AX84" s="212">
        <f t="shared" si="125"/>
        <v>0.24681341146769734</v>
      </c>
      <c r="AY84" s="212">
        <f t="shared" si="126"/>
        <v>0.39024273166621121</v>
      </c>
      <c r="AZ84" s="118">
        <f t="shared" si="127"/>
        <v>1.2</v>
      </c>
      <c r="BA84" s="271">
        <v>12.2</v>
      </c>
      <c r="BB84" s="121">
        <v>13.7</v>
      </c>
      <c r="BC84" s="121">
        <v>22</v>
      </c>
      <c r="BE84" s="7">
        <v>1937</v>
      </c>
      <c r="BG84" s="122">
        <f t="shared" si="128"/>
        <v>0.9</v>
      </c>
      <c r="BJ84">
        <v>0</v>
      </c>
      <c r="BK84">
        <v>10.9</v>
      </c>
      <c r="BL84">
        <v>12.7</v>
      </c>
      <c r="BM84">
        <v>21.85</v>
      </c>
      <c r="BO84">
        <f t="shared" si="146"/>
        <v>1</v>
      </c>
      <c r="BP84">
        <f t="shared" si="146"/>
        <v>1</v>
      </c>
      <c r="BQ84">
        <f t="shared" si="146"/>
        <v>1</v>
      </c>
      <c r="BR84">
        <f t="shared" si="129"/>
        <v>412</v>
      </c>
      <c r="BS84">
        <f t="shared" si="130"/>
        <v>447</v>
      </c>
      <c r="BT84">
        <f t="shared" si="131"/>
        <v>570</v>
      </c>
      <c r="BV84">
        <f t="shared" si="132"/>
        <v>0</v>
      </c>
      <c r="BW84">
        <f t="shared" si="133"/>
        <v>0</v>
      </c>
      <c r="BX84">
        <f t="shared" si="134"/>
        <v>0</v>
      </c>
      <c r="BY84">
        <f t="shared" si="135"/>
        <v>1</v>
      </c>
      <c r="BZ84">
        <f>IF(OR(EcoReviva!$L$6=10,EcoReviva!$L$6=15,EcoReviva!$L$6=20),1,IF(EcoReviva!$K$6&lt;51,1,(1-(EcoReviva!$K$6-50)*0.005)))</f>
        <v>1</v>
      </c>
      <c r="CN84" s="130">
        <v>200</v>
      </c>
      <c r="CO84" s="1">
        <v>0.76885591203746129</v>
      </c>
      <c r="CP84">
        <v>0.70538685838828352</v>
      </c>
      <c r="CQ84">
        <v>0.76885591203746129</v>
      </c>
      <c r="CR84">
        <v>0.70538685838828352</v>
      </c>
      <c r="CS84">
        <v>0.69291747680457172</v>
      </c>
      <c r="CT84">
        <v>0.65762042960065581</v>
      </c>
      <c r="CU84">
        <v>0.69291747680457172</v>
      </c>
      <c r="CV84">
        <v>0.65762042960065581</v>
      </c>
      <c r="CW84">
        <v>0.76885591203746129</v>
      </c>
      <c r="CX84">
        <v>0.70538685838828352</v>
      </c>
      <c r="CY84">
        <v>0.69291747680457172</v>
      </c>
      <c r="CZ84" s="8">
        <v>0.65762042960065581</v>
      </c>
      <c r="DE84" s="74"/>
      <c r="DF84" s="98">
        <f>DF82</f>
        <v>300</v>
      </c>
      <c r="DG84" s="105">
        <f>BL21</f>
        <v>0</v>
      </c>
      <c r="DH84" s="99">
        <f>ROUND(IF($BZ$2=1,W21,IF($BZ$2=2,W21*3.412141633,)),0)</f>
        <v>0</v>
      </c>
      <c r="DI84" s="157">
        <f>IF($BZ$2=1,ROUND(AA21,0),IF($BZ$2=2,ROUND(AA21/272.7654,1),))</f>
        <v>0</v>
      </c>
      <c r="DJ84" s="233">
        <f>IF($BZ$2=1,AE21,IF($BZ$2=2,AE21*0.3346,))</f>
        <v>0</v>
      </c>
      <c r="DK84" s="261" t="str">
        <f>IF(BY21=1,ROUND(IF($BZ$2=1,AR21,IF($BZ$2=2,AR21*3.412141633,)),0),"")</f>
        <v/>
      </c>
      <c r="DL84" s="109" t="str">
        <f>IF(BY21=1,IF($BZ$2=1,ROUND(AU21,0),IF($BZ$2=2,ROUND(AU21/272.7654,1),)),"")</f>
        <v/>
      </c>
      <c r="DM84" s="152" t="str">
        <f>IF(BY21=1,IF($BZ$2=1,AX21,IF($BZ$2=2,AX21*0.3346,)),"")</f>
        <v/>
      </c>
      <c r="DN84" s="100">
        <f>K21</f>
        <v>0</v>
      </c>
      <c r="DO84" s="101">
        <f>DN84+8</f>
        <v>8</v>
      </c>
      <c r="DP84" s="102">
        <f t="shared" si="152"/>
        <v>8.6999999999999993</v>
      </c>
      <c r="DQ84" s="104">
        <f t="shared" ref="DQ84" si="171">DQ82</f>
        <v>0</v>
      </c>
    </row>
    <row r="85" spans="1:121" x14ac:dyDescent="0.25">
      <c r="A85" t="str">
        <f t="shared" si="100"/>
        <v>15017511</v>
      </c>
      <c r="D85">
        <v>1</v>
      </c>
      <c r="E85">
        <v>50</v>
      </c>
      <c r="F85">
        <v>175</v>
      </c>
      <c r="G85">
        <v>11</v>
      </c>
      <c r="H85">
        <v>10.9</v>
      </c>
      <c r="I85">
        <v>0</v>
      </c>
      <c r="J85">
        <v>26</v>
      </c>
      <c r="K85">
        <v>30</v>
      </c>
      <c r="L85" s="120">
        <v>46</v>
      </c>
      <c r="M85" s="114">
        <f t="shared" si="101"/>
        <v>1696.6000000000001</v>
      </c>
      <c r="N85" s="7">
        <v>4030.7284303866513</v>
      </c>
      <c r="O85" s="7">
        <v>4375.55079813051</v>
      </c>
      <c r="P85" s="7">
        <v>5580.9</v>
      </c>
      <c r="Q85" s="120">
        <v>1.5</v>
      </c>
      <c r="R85">
        <f t="shared" si="144"/>
        <v>1.1000000000000001</v>
      </c>
      <c r="S85">
        <f t="shared" si="144"/>
        <v>1.1000000000000001</v>
      </c>
      <c r="T85">
        <f t="shared" si="144"/>
        <v>1.1000000000000001</v>
      </c>
      <c r="U85">
        <f t="shared" si="102"/>
        <v>209</v>
      </c>
      <c r="V85">
        <f t="shared" si="103"/>
        <v>867</v>
      </c>
      <c r="W85">
        <f t="shared" si="104"/>
        <v>942</v>
      </c>
      <c r="X85">
        <f t="shared" si="105"/>
        <v>1201</v>
      </c>
      <c r="Y85">
        <f t="shared" si="106"/>
        <v>36</v>
      </c>
      <c r="Z85">
        <f t="shared" si="107"/>
        <v>149</v>
      </c>
      <c r="AA85">
        <f t="shared" si="108"/>
        <v>162</v>
      </c>
      <c r="AB85">
        <f t="shared" si="109"/>
        <v>207</v>
      </c>
      <c r="AC85" s="212">
        <f t="shared" si="110"/>
        <v>1.9804427327621655E-2</v>
      </c>
      <c r="AD85" s="212">
        <f t="shared" si="111"/>
        <v>0.27194917173953453</v>
      </c>
      <c r="AE85" s="212">
        <f t="shared" si="112"/>
        <v>0.31765819159709485</v>
      </c>
      <c r="AF85" s="212">
        <f t="shared" si="113"/>
        <v>0.50116801563816793</v>
      </c>
      <c r="AG85" s="166">
        <f t="shared" si="114"/>
        <v>3.969E-4</v>
      </c>
      <c r="AH85" s="166">
        <f t="shared" si="115"/>
        <v>1.7345999999999999</v>
      </c>
      <c r="AI85" s="166">
        <f t="shared" si="116"/>
        <v>4</v>
      </c>
      <c r="AJ85" s="166">
        <f t="shared" si="117"/>
        <v>5.7428799999999995E-4</v>
      </c>
      <c r="AK85" s="114">
        <v>675.10313623602258</v>
      </c>
      <c r="AL85" s="7">
        <v>732.85712932403612</v>
      </c>
      <c r="AM85" s="7">
        <v>934.74</v>
      </c>
      <c r="AN85">
        <f t="shared" si="145"/>
        <v>0.95</v>
      </c>
      <c r="AO85">
        <f t="shared" si="145"/>
        <v>0.95</v>
      </c>
      <c r="AP85">
        <f t="shared" si="145"/>
        <v>0.95</v>
      </c>
      <c r="AQ85">
        <f t="shared" si="118"/>
        <v>675</v>
      </c>
      <c r="AR85">
        <f t="shared" si="119"/>
        <v>733</v>
      </c>
      <c r="AS85">
        <f t="shared" si="120"/>
        <v>935</v>
      </c>
      <c r="AT85">
        <f t="shared" si="121"/>
        <v>290</v>
      </c>
      <c r="AU85">
        <f t="shared" si="122"/>
        <v>315</v>
      </c>
      <c r="AV85">
        <f t="shared" si="123"/>
        <v>402</v>
      </c>
      <c r="AW85" s="212">
        <f t="shared" si="124"/>
        <v>0.93996346449621249</v>
      </c>
      <c r="AX85" s="212">
        <f t="shared" si="125"/>
        <v>1.0970601727827367</v>
      </c>
      <c r="AY85" s="212">
        <f t="shared" si="126"/>
        <v>1.731759675528546</v>
      </c>
      <c r="AZ85" s="118">
        <f t="shared" si="127"/>
        <v>2.2999999999999998</v>
      </c>
      <c r="BA85" s="271">
        <v>12.2</v>
      </c>
      <c r="BB85" s="121">
        <v>13.7</v>
      </c>
      <c r="BC85" s="121">
        <v>22</v>
      </c>
      <c r="BE85" s="7">
        <v>2495</v>
      </c>
      <c r="BG85" s="122">
        <f t="shared" si="128"/>
        <v>0.68</v>
      </c>
      <c r="BJ85">
        <v>0</v>
      </c>
      <c r="BK85">
        <v>10.9</v>
      </c>
      <c r="BL85">
        <v>12.7</v>
      </c>
      <c r="BM85">
        <v>21.85</v>
      </c>
      <c r="BO85">
        <f t="shared" si="146"/>
        <v>1</v>
      </c>
      <c r="BP85">
        <f t="shared" si="146"/>
        <v>1</v>
      </c>
      <c r="BQ85">
        <f t="shared" si="146"/>
        <v>1</v>
      </c>
      <c r="BR85">
        <f t="shared" si="129"/>
        <v>675</v>
      </c>
      <c r="BS85">
        <f t="shared" si="130"/>
        <v>733</v>
      </c>
      <c r="BT85">
        <f t="shared" si="131"/>
        <v>935</v>
      </c>
      <c r="BV85">
        <f t="shared" si="132"/>
        <v>0</v>
      </c>
      <c r="BW85">
        <f t="shared" si="133"/>
        <v>0</v>
      </c>
      <c r="BX85">
        <f t="shared" si="134"/>
        <v>0</v>
      </c>
      <c r="BY85">
        <f t="shared" si="135"/>
        <v>1</v>
      </c>
      <c r="BZ85">
        <f>IF(OR(EcoReviva!$L$6=10,EcoReviva!$L$6=15,EcoReviva!$L$6=20),1,IF(EcoReviva!$K$6&lt;51,1,(1-(EcoReviva!$K$6-50)*0.005)))</f>
        <v>1</v>
      </c>
      <c r="CN85" s="130">
        <v>220</v>
      </c>
      <c r="CO85" s="1">
        <v>0.7585639347228863</v>
      </c>
      <c r="CP85">
        <v>0.69425955238573378</v>
      </c>
      <c r="CQ85">
        <v>0.7585639347228863</v>
      </c>
      <c r="CR85">
        <v>0.69425955238573378</v>
      </c>
      <c r="CS85">
        <v>0.68521071868549555</v>
      </c>
      <c r="CT85">
        <v>0.65780685179925613</v>
      </c>
      <c r="CU85">
        <v>0.68521071868549555</v>
      </c>
      <c r="CV85">
        <v>0.65780685179925613</v>
      </c>
      <c r="CW85">
        <v>0.7585639347228863</v>
      </c>
      <c r="CX85">
        <v>0.69425955238573378</v>
      </c>
      <c r="CY85">
        <v>0.68521071868549555</v>
      </c>
      <c r="CZ85" s="8">
        <v>0.65780685179925613</v>
      </c>
      <c r="DE85" s="74"/>
      <c r="DF85" s="98">
        <f>DF82</f>
        <v>300</v>
      </c>
      <c r="DG85" s="106">
        <f>BM21</f>
        <v>0</v>
      </c>
      <c r="DH85" s="238">
        <f>ROUND(IF($BZ$2=1,X21,IF($BZ$2=2,X21*3.412141633,)),0)</f>
        <v>0</v>
      </c>
      <c r="DI85" s="239">
        <f>IF($BZ$2=1,ROUND(AB21,0),IF($BZ$2=2,ROUND(AB21/272.7654,1),))</f>
        <v>0</v>
      </c>
      <c r="DJ85" s="234">
        <f>IF($BZ$2=1,AF21,IF($BZ$2=2,AF21*0.3346,))</f>
        <v>0</v>
      </c>
      <c r="DK85" s="262" t="str">
        <f>IF(BY21=1,ROUND(IF($BZ$2=1,AS21,IF($BZ$2=2,AS21*3.412141633,)),0),"")</f>
        <v/>
      </c>
      <c r="DL85" s="263" t="str">
        <f>IF(BY21=1,IF($BZ$2=1,ROUND(AV21,0),IF($BZ$2=2,ROUND(AV21/272.7654,1),)),"")</f>
        <v/>
      </c>
      <c r="DM85" s="234" t="str">
        <f>IF(BY21=1,IF($BZ$2=1,AY21,IF($BZ$2=2,AY21*0.3346,)),"")</f>
        <v/>
      </c>
      <c r="DN85" s="243">
        <f>L21</f>
        <v>0</v>
      </c>
      <c r="DO85" s="235">
        <f t="shared" ref="DO85" si="172">DN85+8</f>
        <v>8</v>
      </c>
      <c r="DP85" s="102">
        <f t="shared" si="152"/>
        <v>8.6999999999999993</v>
      </c>
      <c r="DQ85" s="235">
        <f t="shared" ref="DQ85" si="173">DQ82</f>
        <v>0</v>
      </c>
    </row>
    <row r="86" spans="1:121" x14ac:dyDescent="0.25">
      <c r="A86" t="str">
        <f t="shared" si="100"/>
        <v>15017515</v>
      </c>
      <c r="D86">
        <v>1</v>
      </c>
      <c r="E86">
        <v>50</v>
      </c>
      <c r="F86">
        <v>175</v>
      </c>
      <c r="G86">
        <v>15</v>
      </c>
      <c r="H86">
        <v>15.9</v>
      </c>
      <c r="I86">
        <v>0</v>
      </c>
      <c r="J86">
        <v>26</v>
      </c>
      <c r="K86">
        <v>30</v>
      </c>
      <c r="L86" s="120">
        <v>46.4</v>
      </c>
      <c r="M86" s="114">
        <f t="shared" si="101"/>
        <v>2496.8000000000002</v>
      </c>
      <c r="N86" s="7">
        <v>3233.3460619053994</v>
      </c>
      <c r="O86" s="7">
        <v>3452.1364439366635</v>
      </c>
      <c r="P86" s="7">
        <v>4920.8599999999997</v>
      </c>
      <c r="Q86" s="120">
        <v>1.5</v>
      </c>
      <c r="R86">
        <f t="shared" si="144"/>
        <v>1.08</v>
      </c>
      <c r="S86">
        <f t="shared" si="144"/>
        <v>1.08</v>
      </c>
      <c r="T86">
        <f t="shared" si="144"/>
        <v>1.08</v>
      </c>
      <c r="U86">
        <f t="shared" si="102"/>
        <v>307</v>
      </c>
      <c r="V86">
        <f t="shared" si="103"/>
        <v>716</v>
      </c>
      <c r="W86">
        <f t="shared" si="104"/>
        <v>764</v>
      </c>
      <c r="X86">
        <f t="shared" si="105"/>
        <v>1089</v>
      </c>
      <c r="Y86">
        <f t="shared" si="106"/>
        <v>53</v>
      </c>
      <c r="Z86">
        <f t="shared" si="107"/>
        <v>123</v>
      </c>
      <c r="AA86">
        <f t="shared" si="108"/>
        <v>131</v>
      </c>
      <c r="AB86">
        <f t="shared" si="109"/>
        <v>187</v>
      </c>
      <c r="AC86" s="212">
        <f t="shared" si="110"/>
        <v>1.886994295786255E-2</v>
      </c>
      <c r="AD86" s="212">
        <f t="shared" si="111"/>
        <v>9.4756455203871298E-2</v>
      </c>
      <c r="AE86" s="212">
        <f t="shared" si="112"/>
        <v>0.10696931608459759</v>
      </c>
      <c r="AF86" s="212">
        <f t="shared" si="113"/>
        <v>0.21238555096907746</v>
      </c>
      <c r="AG86" s="166">
        <f t="shared" si="114"/>
        <v>2.0829999999999999E-4</v>
      </c>
      <c r="AH86" s="166">
        <f t="shared" si="115"/>
        <v>1.724</v>
      </c>
      <c r="AI86" s="166">
        <f t="shared" si="116"/>
        <v>2</v>
      </c>
      <c r="AJ86" s="166">
        <f t="shared" si="117"/>
        <v>4.6182900000000003E-4</v>
      </c>
      <c r="AK86" s="114">
        <v>420.6820520547858</v>
      </c>
      <c r="AL86" s="7">
        <v>449.14828645115074</v>
      </c>
      <c r="AM86" s="7">
        <v>640.24</v>
      </c>
      <c r="AN86">
        <f t="shared" si="145"/>
        <v>1.01</v>
      </c>
      <c r="AO86">
        <f t="shared" si="145"/>
        <v>1.01</v>
      </c>
      <c r="AP86">
        <f t="shared" si="145"/>
        <v>1.01</v>
      </c>
      <c r="AQ86">
        <f t="shared" si="118"/>
        <v>421</v>
      </c>
      <c r="AR86">
        <f t="shared" si="119"/>
        <v>449</v>
      </c>
      <c r="AS86">
        <f t="shared" si="120"/>
        <v>640</v>
      </c>
      <c r="AT86">
        <f t="shared" si="121"/>
        <v>181</v>
      </c>
      <c r="AU86">
        <f t="shared" si="122"/>
        <v>193</v>
      </c>
      <c r="AV86">
        <f t="shared" si="123"/>
        <v>275</v>
      </c>
      <c r="AW86" s="212">
        <f t="shared" si="124"/>
        <v>0.19943359179701772</v>
      </c>
      <c r="AX86" s="212">
        <f t="shared" si="125"/>
        <v>0.22573291978445517</v>
      </c>
      <c r="AY86" s="212">
        <f t="shared" si="126"/>
        <v>0.44749353826938965</v>
      </c>
      <c r="AZ86" s="118">
        <f t="shared" si="127"/>
        <v>1.8</v>
      </c>
      <c r="BA86" s="271">
        <v>11.5</v>
      </c>
      <c r="BB86" s="121">
        <v>12.8</v>
      </c>
      <c r="BC86" s="121">
        <v>19.600000000000001</v>
      </c>
      <c r="BE86" s="7">
        <v>3121</v>
      </c>
      <c r="BG86" s="122">
        <f t="shared" si="128"/>
        <v>0.8</v>
      </c>
      <c r="BJ86">
        <v>0</v>
      </c>
      <c r="BK86">
        <v>10</v>
      </c>
      <c r="BL86">
        <v>11.8</v>
      </c>
      <c r="BM86">
        <v>21.85</v>
      </c>
      <c r="BO86">
        <f t="shared" si="146"/>
        <v>1</v>
      </c>
      <c r="BP86">
        <f t="shared" si="146"/>
        <v>1</v>
      </c>
      <c r="BQ86">
        <f t="shared" si="146"/>
        <v>1</v>
      </c>
      <c r="BR86">
        <f t="shared" si="129"/>
        <v>421</v>
      </c>
      <c r="BS86">
        <f t="shared" si="130"/>
        <v>449</v>
      </c>
      <c r="BT86">
        <f t="shared" si="131"/>
        <v>640</v>
      </c>
      <c r="BV86">
        <f t="shared" si="132"/>
        <v>0</v>
      </c>
      <c r="BW86">
        <f t="shared" si="133"/>
        <v>0</v>
      </c>
      <c r="BX86">
        <f t="shared" si="134"/>
        <v>0</v>
      </c>
      <c r="BY86">
        <f t="shared" si="135"/>
        <v>1</v>
      </c>
      <c r="BZ86">
        <f>IF(OR(EcoReviva!$L$6=10,EcoReviva!$L$6=15,EcoReviva!$L$6=20),1,IF(EcoReviva!$K$6&lt;51,1,(1-(EcoReviva!$K$6-50)*0.005)))</f>
        <v>1</v>
      </c>
      <c r="CN86" s="130">
        <v>240</v>
      </c>
      <c r="CO86" s="1">
        <v>0.75027509009945204</v>
      </c>
      <c r="CP86">
        <v>0.68488673514658593</v>
      </c>
      <c r="CQ86">
        <v>0.75027509009945204</v>
      </c>
      <c r="CR86">
        <v>0.68488673514658593</v>
      </c>
      <c r="CS86">
        <v>0.68190440163328403</v>
      </c>
      <c r="CT86">
        <v>0.65796861393376183</v>
      </c>
      <c r="CU86">
        <v>0.68190440163328403</v>
      </c>
      <c r="CV86">
        <v>0.65796861393376183</v>
      </c>
      <c r="CW86">
        <v>0.75027509009945204</v>
      </c>
      <c r="CX86">
        <v>0.68488673514658593</v>
      </c>
      <c r="CY86">
        <v>0.68190440163328403</v>
      </c>
      <c r="CZ86" s="8">
        <v>0.65796861393376183</v>
      </c>
      <c r="DE86" s="74"/>
      <c r="DF86" s="259"/>
      <c r="DG86" s="259"/>
      <c r="DH86" s="259"/>
      <c r="DI86" s="259"/>
      <c r="DJ86" s="259"/>
      <c r="DK86" s="259"/>
      <c r="DL86" s="259"/>
      <c r="DM86" s="259"/>
      <c r="DN86" s="259"/>
      <c r="DO86" s="259"/>
      <c r="DP86" s="259"/>
      <c r="DQ86" s="260" t="s">
        <v>311</v>
      </c>
    </row>
    <row r="87" spans="1:121" x14ac:dyDescent="0.25">
      <c r="A87" t="str">
        <f t="shared" si="100"/>
        <v>15017516</v>
      </c>
      <c r="D87">
        <v>1</v>
      </c>
      <c r="E87">
        <v>50</v>
      </c>
      <c r="F87">
        <v>175</v>
      </c>
      <c r="G87">
        <v>16</v>
      </c>
      <c r="H87">
        <v>15.9</v>
      </c>
      <c r="I87">
        <v>0</v>
      </c>
      <c r="J87">
        <v>26</v>
      </c>
      <c r="K87">
        <v>30</v>
      </c>
      <c r="L87" s="120">
        <v>46.4</v>
      </c>
      <c r="M87" s="114">
        <f t="shared" si="101"/>
        <v>2322.88</v>
      </c>
      <c r="N87" s="7">
        <v>4843.4549704976926</v>
      </c>
      <c r="O87" s="7">
        <v>5171.1963699821436</v>
      </c>
      <c r="P87" s="7">
        <v>7371.3</v>
      </c>
      <c r="Q87" s="120">
        <v>1.5</v>
      </c>
      <c r="R87">
        <f t="shared" si="144"/>
        <v>1.1000000000000001</v>
      </c>
      <c r="S87">
        <f t="shared" si="144"/>
        <v>1.1000000000000001</v>
      </c>
      <c r="T87">
        <f t="shared" si="144"/>
        <v>1.1000000000000001</v>
      </c>
      <c r="U87">
        <f t="shared" si="102"/>
        <v>286</v>
      </c>
      <c r="V87">
        <f t="shared" si="103"/>
        <v>1042</v>
      </c>
      <c r="W87">
        <f t="shared" si="104"/>
        <v>1113</v>
      </c>
      <c r="X87">
        <f t="shared" si="105"/>
        <v>1586</v>
      </c>
      <c r="Y87">
        <f t="shared" si="106"/>
        <v>49</v>
      </c>
      <c r="Z87">
        <f t="shared" si="107"/>
        <v>179</v>
      </c>
      <c r="AA87">
        <f t="shared" si="108"/>
        <v>191</v>
      </c>
      <c r="AB87">
        <f t="shared" si="109"/>
        <v>273</v>
      </c>
      <c r="AC87" s="212">
        <f t="shared" si="110"/>
        <v>4.3527421947133306E-2</v>
      </c>
      <c r="AD87" s="212">
        <f t="shared" si="111"/>
        <v>0.53771867408827256</v>
      </c>
      <c r="AE87" s="212">
        <f t="shared" si="112"/>
        <v>0.61020310951240342</v>
      </c>
      <c r="AF87" s="212">
        <f t="shared" si="113"/>
        <v>1.2250856367103831</v>
      </c>
      <c r="AG87" s="166">
        <f t="shared" si="114"/>
        <v>2.0829999999999999E-4</v>
      </c>
      <c r="AH87" s="166">
        <f t="shared" si="115"/>
        <v>1.724</v>
      </c>
      <c r="AI87" s="166">
        <f t="shared" si="116"/>
        <v>4</v>
      </c>
      <c r="AJ87" s="166">
        <f t="shared" si="117"/>
        <v>1.392796E-3</v>
      </c>
      <c r="AK87" s="114">
        <v>686.3088894339993</v>
      </c>
      <c r="AL87" s="7">
        <v>732.7492584003295</v>
      </c>
      <c r="AM87" s="7">
        <v>1044.5</v>
      </c>
      <c r="AN87">
        <f t="shared" si="145"/>
        <v>0.95</v>
      </c>
      <c r="AO87">
        <f t="shared" si="145"/>
        <v>0.95</v>
      </c>
      <c r="AP87">
        <f t="shared" si="145"/>
        <v>0.95</v>
      </c>
      <c r="AQ87">
        <f t="shared" si="118"/>
        <v>686</v>
      </c>
      <c r="AR87">
        <f t="shared" si="119"/>
        <v>733</v>
      </c>
      <c r="AS87">
        <f t="shared" si="120"/>
        <v>1045</v>
      </c>
      <c r="AT87">
        <f t="shared" si="121"/>
        <v>295</v>
      </c>
      <c r="AU87">
        <f t="shared" si="122"/>
        <v>315</v>
      </c>
      <c r="AV87">
        <f t="shared" si="123"/>
        <v>449</v>
      </c>
      <c r="AW87" s="212">
        <f t="shared" si="124"/>
        <v>1.4253557405288249</v>
      </c>
      <c r="AX87" s="212">
        <f t="shared" si="125"/>
        <v>1.6203168636402805</v>
      </c>
      <c r="AY87" s="212">
        <f t="shared" si="126"/>
        <v>3.2417300184824258</v>
      </c>
      <c r="AZ87" s="118">
        <f t="shared" si="127"/>
        <v>3.5</v>
      </c>
      <c r="BA87" s="271">
        <v>11.5</v>
      </c>
      <c r="BB87" s="121">
        <v>12.8</v>
      </c>
      <c r="BC87" s="121">
        <v>19.600000000000001</v>
      </c>
      <c r="BE87" s="7">
        <v>3416</v>
      </c>
      <c r="BG87" s="122">
        <f t="shared" si="128"/>
        <v>0.68</v>
      </c>
      <c r="BJ87">
        <v>0</v>
      </c>
      <c r="BK87">
        <v>10</v>
      </c>
      <c r="BL87">
        <v>11.8</v>
      </c>
      <c r="BM87">
        <v>21.85</v>
      </c>
      <c r="BO87">
        <f t="shared" si="146"/>
        <v>1</v>
      </c>
      <c r="BP87">
        <f t="shared" si="146"/>
        <v>1</v>
      </c>
      <c r="BQ87">
        <f t="shared" si="146"/>
        <v>1</v>
      </c>
      <c r="BR87">
        <f t="shared" si="129"/>
        <v>686</v>
      </c>
      <c r="BS87">
        <f t="shared" si="130"/>
        <v>733</v>
      </c>
      <c r="BT87">
        <f t="shared" si="131"/>
        <v>1045</v>
      </c>
      <c r="BV87">
        <f t="shared" si="132"/>
        <v>0</v>
      </c>
      <c r="BW87">
        <f t="shared" si="133"/>
        <v>0</v>
      </c>
      <c r="BX87">
        <f t="shared" si="134"/>
        <v>0</v>
      </c>
      <c r="BY87">
        <f t="shared" si="135"/>
        <v>1</v>
      </c>
      <c r="BZ87">
        <f>IF(OR(EcoReviva!$L$6=10,EcoReviva!$L$6=15,EcoReviva!$L$6=20),1,IF(EcoReviva!$K$6&lt;51,1,(1-(EcoReviva!$K$6-50)*0.005)))</f>
        <v>1</v>
      </c>
      <c r="CN87" s="130">
        <v>260</v>
      </c>
      <c r="CO87" s="1">
        <v>0.75</v>
      </c>
      <c r="CP87">
        <v>0.68</v>
      </c>
      <c r="CQ87">
        <v>0.75</v>
      </c>
      <c r="CR87">
        <v>0.68</v>
      </c>
      <c r="CS87">
        <v>0.68190449384530405</v>
      </c>
      <c r="CT87">
        <v>0.65796861393376183</v>
      </c>
      <c r="CU87">
        <v>0.68190449384530405</v>
      </c>
      <c r="CV87">
        <v>0.65796861393376183</v>
      </c>
      <c r="CW87">
        <v>0.75</v>
      </c>
      <c r="CX87">
        <v>0.68</v>
      </c>
      <c r="CY87">
        <v>0.68190449384530405</v>
      </c>
      <c r="CZ87" s="8">
        <v>0.65796861393376183</v>
      </c>
      <c r="DE87" s="74"/>
      <c r="DF87" s="156" t="s">
        <v>24</v>
      </c>
      <c r="DG87" s="103">
        <f>IF($J$4=data!$CC$3,NL!DI6,IF($J$4=data!$CC$4,EN!DI6,IF($J$4=data!$CC$5,FR!DI6,IF($J$4=data!$CC$6,DE!DI6,IF($J$4=data!$CC$7,NR!DI6,IF($J$4=data!$CC$8,SP!DI6,IF($J$4=data!$CC$9,SW!DI6,)))))))</f>
        <v>0</v>
      </c>
      <c r="DH87" s="74"/>
      <c r="DI87" s="74"/>
      <c r="DJ87" s="74"/>
      <c r="DK87" s="74"/>
      <c r="DL87" s="74"/>
      <c r="DM87" s="74"/>
      <c r="DN87" s="74"/>
      <c r="DO87" s="74"/>
      <c r="DP87" s="74"/>
      <c r="DQ87" s="74"/>
    </row>
    <row r="88" spans="1:121" x14ac:dyDescent="0.25">
      <c r="A88" t="str">
        <f t="shared" si="100"/>
        <v>15017520</v>
      </c>
      <c r="D88">
        <v>1</v>
      </c>
      <c r="E88">
        <v>50</v>
      </c>
      <c r="F88">
        <v>175</v>
      </c>
      <c r="G88">
        <v>20</v>
      </c>
      <c r="H88">
        <v>20.9</v>
      </c>
      <c r="I88">
        <v>0</v>
      </c>
      <c r="J88">
        <v>26</v>
      </c>
      <c r="K88">
        <v>30</v>
      </c>
      <c r="L88" s="120">
        <v>46.4</v>
      </c>
      <c r="M88" s="114">
        <f t="shared" si="101"/>
        <v>3492</v>
      </c>
      <c r="N88" s="7">
        <v>4497.8275192555193</v>
      </c>
      <c r="O88" s="7">
        <v>4882.6094666576164</v>
      </c>
      <c r="P88" s="7">
        <v>6227.64</v>
      </c>
      <c r="Q88" s="120">
        <v>1.5</v>
      </c>
      <c r="R88">
        <f t="shared" ref="R88:T107" si="174">IF($G88=10,1.08,IF($G88=11,1.1,IF($G88=15,1.08,IF($G88=16,1.1,IF($G88=20,1.08,IF($G88=21,1.05))))))</f>
        <v>1.08</v>
      </c>
      <c r="S88">
        <f t="shared" si="174"/>
        <v>1.08</v>
      </c>
      <c r="T88">
        <f t="shared" si="174"/>
        <v>1.08</v>
      </c>
      <c r="U88">
        <f t="shared" si="102"/>
        <v>430</v>
      </c>
      <c r="V88">
        <f t="shared" si="103"/>
        <v>995</v>
      </c>
      <c r="W88">
        <f t="shared" si="104"/>
        <v>1081</v>
      </c>
      <c r="X88">
        <f t="shared" si="105"/>
        <v>1378</v>
      </c>
      <c r="Y88">
        <f t="shared" si="106"/>
        <v>74</v>
      </c>
      <c r="Z88">
        <f t="shared" si="107"/>
        <v>171</v>
      </c>
      <c r="AA88">
        <f t="shared" si="108"/>
        <v>186</v>
      </c>
      <c r="AB88">
        <f t="shared" si="109"/>
        <v>237</v>
      </c>
      <c r="AC88" s="212">
        <f t="shared" si="110"/>
        <v>2.6855561201092028E-2</v>
      </c>
      <c r="AD88" s="212">
        <f t="shared" si="111"/>
        <v>0.13603151334766564</v>
      </c>
      <c r="AE88" s="212">
        <f t="shared" si="112"/>
        <v>0.1601747676873074</v>
      </c>
      <c r="AF88" s="212">
        <f t="shared" si="113"/>
        <v>0.25661745813690784</v>
      </c>
      <c r="AG88" s="166">
        <f t="shared" si="114"/>
        <v>1.2760000000000001E-4</v>
      </c>
      <c r="AH88" s="166">
        <f t="shared" si="115"/>
        <v>1.7219</v>
      </c>
      <c r="AI88" s="166">
        <f t="shared" si="116"/>
        <v>2</v>
      </c>
      <c r="AJ88" s="166">
        <f t="shared" si="117"/>
        <v>3.76611E-4</v>
      </c>
      <c r="AK88" s="114">
        <v>526.1057925837863</v>
      </c>
      <c r="AL88" s="7">
        <v>571.11330132956857</v>
      </c>
      <c r="AM88" s="7">
        <v>728.44</v>
      </c>
      <c r="AN88">
        <f t="shared" ref="AN88:AP107" si="175">IF($G88=10,0.98,IF($G88=11,0.95,IF($G88=15,1.01,IF($G88=16,0.95,IF($G88=20,0.95,IF($G88=21,0.85))))))</f>
        <v>0.95</v>
      </c>
      <c r="AO88">
        <f t="shared" si="175"/>
        <v>0.95</v>
      </c>
      <c r="AP88">
        <f t="shared" si="175"/>
        <v>0.95</v>
      </c>
      <c r="AQ88">
        <f t="shared" si="118"/>
        <v>526</v>
      </c>
      <c r="AR88">
        <f t="shared" si="119"/>
        <v>571</v>
      </c>
      <c r="AS88">
        <f t="shared" si="120"/>
        <v>728</v>
      </c>
      <c r="AT88">
        <f t="shared" si="121"/>
        <v>226</v>
      </c>
      <c r="AU88">
        <f t="shared" si="122"/>
        <v>246</v>
      </c>
      <c r="AV88">
        <f t="shared" si="123"/>
        <v>313</v>
      </c>
      <c r="AW88" s="212">
        <f t="shared" si="124"/>
        <v>0.23394579020666978</v>
      </c>
      <c r="AX88" s="212">
        <f t="shared" si="125"/>
        <v>0.27592964011369281</v>
      </c>
      <c r="AY88" s="212">
        <f t="shared" si="126"/>
        <v>0.44118590842088051</v>
      </c>
      <c r="AZ88" s="118">
        <f t="shared" si="127"/>
        <v>2.2999999999999998</v>
      </c>
      <c r="BA88" s="271">
        <v>11.5</v>
      </c>
      <c r="BB88" s="121">
        <v>12.8</v>
      </c>
      <c r="BC88" s="121">
        <v>19.600000000000001</v>
      </c>
      <c r="BE88" s="7">
        <v>4365</v>
      </c>
      <c r="BG88" s="122">
        <f t="shared" si="128"/>
        <v>0.8</v>
      </c>
      <c r="BJ88">
        <v>0</v>
      </c>
      <c r="BK88">
        <v>10</v>
      </c>
      <c r="BL88">
        <v>11.8</v>
      </c>
      <c r="BM88">
        <v>21.85</v>
      </c>
      <c r="BO88">
        <f t="shared" ref="BO88:BQ107" si="17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88">
        <f t="shared" si="176"/>
        <v>1</v>
      </c>
      <c r="BQ88">
        <f t="shared" si="176"/>
        <v>1</v>
      </c>
      <c r="BR88">
        <f t="shared" si="129"/>
        <v>526</v>
      </c>
      <c r="BS88">
        <f t="shared" si="130"/>
        <v>571</v>
      </c>
      <c r="BT88">
        <f t="shared" si="131"/>
        <v>728</v>
      </c>
      <c r="BV88">
        <f t="shared" si="132"/>
        <v>0</v>
      </c>
      <c r="BW88">
        <f t="shared" si="133"/>
        <v>0</v>
      </c>
      <c r="BX88">
        <f t="shared" si="134"/>
        <v>0</v>
      </c>
      <c r="BY88">
        <f t="shared" si="135"/>
        <v>1</v>
      </c>
      <c r="BZ88">
        <f>IF(OR(EcoReviva!$L$6=10,EcoReviva!$L$6=15,EcoReviva!$L$6=20),1,IF(EcoReviva!$K$6&lt;51,1,(1-(EcoReviva!$K$6-50)*0.005)))</f>
        <v>1</v>
      </c>
      <c r="CN88" s="130">
        <v>280</v>
      </c>
      <c r="CO88" s="1">
        <v>0.75077946095441817</v>
      </c>
      <c r="CP88">
        <v>0.68</v>
      </c>
      <c r="CQ88">
        <v>0.75077946095441817</v>
      </c>
      <c r="CR88">
        <v>0.68</v>
      </c>
      <c r="CS88">
        <v>0.67294243770541662</v>
      </c>
      <c r="CT88">
        <v>0.6582099452827469</v>
      </c>
      <c r="CU88">
        <v>0.67294243770541662</v>
      </c>
      <c r="CV88">
        <v>0.6582099452827469</v>
      </c>
      <c r="CW88">
        <v>0.75077946095441817</v>
      </c>
      <c r="CX88">
        <v>0.68</v>
      </c>
      <c r="CY88">
        <v>0.67294243770541662</v>
      </c>
      <c r="CZ88" s="8">
        <v>0.6582099452827469</v>
      </c>
      <c r="DE88" s="74"/>
      <c r="DF88" s="156" t="s">
        <v>25</v>
      </c>
      <c r="DG88" s="103">
        <f>IF($J$4=data!$CC$3,NL!DF20,IF($J$4=data!$CC$4,EN!DF20,IF($J$4=data!$CC$5,FR!DF20,IF($J$4=data!$CC$6,DE!DF20,IF($J$4=data!$CC$7,NR!DF20,IF($J$4=data!$CC$8,SP!DF20,IF($J$4=data!$CC$9,SW!DF20,)))))))</f>
        <v>0</v>
      </c>
      <c r="DH88" s="74"/>
      <c r="DI88" s="74"/>
      <c r="DJ88" s="74"/>
      <c r="DK88" s="74"/>
      <c r="DL88" s="74"/>
      <c r="DM88" s="74"/>
      <c r="DN88" s="74"/>
      <c r="DO88" s="74"/>
      <c r="DP88" s="74"/>
      <c r="DQ88" s="74"/>
    </row>
    <row r="89" spans="1:121" x14ac:dyDescent="0.25">
      <c r="A89" t="str">
        <f t="shared" si="100"/>
        <v>15017521</v>
      </c>
      <c r="D89">
        <v>1</v>
      </c>
      <c r="E89">
        <v>50</v>
      </c>
      <c r="F89">
        <v>175</v>
      </c>
      <c r="G89">
        <v>21</v>
      </c>
      <c r="H89">
        <v>20.9</v>
      </c>
      <c r="I89">
        <v>0</v>
      </c>
      <c r="J89">
        <v>26</v>
      </c>
      <c r="K89">
        <v>30</v>
      </c>
      <c r="L89" s="120">
        <v>46.4</v>
      </c>
      <c r="M89" s="114">
        <f t="shared" si="101"/>
        <v>3718.4</v>
      </c>
      <c r="N89" s="7">
        <v>6016.7573462820046</v>
      </c>
      <c r="O89" s="7">
        <v>6423.892435808023</v>
      </c>
      <c r="P89" s="7">
        <v>9156.9599999999991</v>
      </c>
      <c r="Q89" s="120">
        <v>1.5</v>
      </c>
      <c r="R89">
        <f t="shared" si="174"/>
        <v>1.05</v>
      </c>
      <c r="S89">
        <f t="shared" si="174"/>
        <v>1.05</v>
      </c>
      <c r="T89">
        <f t="shared" si="174"/>
        <v>1.05</v>
      </c>
      <c r="U89">
        <f t="shared" si="102"/>
        <v>458</v>
      </c>
      <c r="V89">
        <f t="shared" si="103"/>
        <v>1388</v>
      </c>
      <c r="W89">
        <f t="shared" si="104"/>
        <v>1482</v>
      </c>
      <c r="X89">
        <f t="shared" si="105"/>
        <v>2113</v>
      </c>
      <c r="Y89">
        <f t="shared" si="106"/>
        <v>79</v>
      </c>
      <c r="Z89">
        <f t="shared" si="107"/>
        <v>239</v>
      </c>
      <c r="AA89">
        <f t="shared" si="108"/>
        <v>255</v>
      </c>
      <c r="AB89">
        <f t="shared" si="109"/>
        <v>363</v>
      </c>
      <c r="AC89" s="212">
        <f t="shared" si="110"/>
        <v>4.6322725602627887E-2</v>
      </c>
      <c r="AD89" s="212">
        <f t="shared" si="111"/>
        <v>0.38789899207783368</v>
      </c>
      <c r="AE89" s="212">
        <f t="shared" si="112"/>
        <v>0.43953948698427403</v>
      </c>
      <c r="AF89" s="212">
        <f t="shared" si="113"/>
        <v>0.86949390868319232</v>
      </c>
      <c r="AG89" s="166">
        <f t="shared" si="114"/>
        <v>1.2760000000000001E-4</v>
      </c>
      <c r="AH89" s="166">
        <f t="shared" si="115"/>
        <v>1.7219</v>
      </c>
      <c r="AI89" s="166">
        <f t="shared" si="116"/>
        <v>4</v>
      </c>
      <c r="AJ89" s="166">
        <f t="shared" si="117"/>
        <v>5.1420100000000005E-4</v>
      </c>
      <c r="AK89" s="114">
        <v>750.12346036921247</v>
      </c>
      <c r="AL89" s="7">
        <v>800.88196110577712</v>
      </c>
      <c r="AM89" s="7">
        <v>1141.6200000000001</v>
      </c>
      <c r="AN89">
        <f t="shared" si="175"/>
        <v>0.85</v>
      </c>
      <c r="AO89">
        <f t="shared" si="175"/>
        <v>0.85</v>
      </c>
      <c r="AP89">
        <f t="shared" si="175"/>
        <v>0.85</v>
      </c>
      <c r="AQ89">
        <f t="shared" si="118"/>
        <v>750</v>
      </c>
      <c r="AR89">
        <f t="shared" si="119"/>
        <v>801</v>
      </c>
      <c r="AS89">
        <f t="shared" si="120"/>
        <v>1142</v>
      </c>
      <c r="AT89">
        <f t="shared" si="121"/>
        <v>323</v>
      </c>
      <c r="AU89">
        <f t="shared" si="122"/>
        <v>344</v>
      </c>
      <c r="AV89">
        <f t="shared" si="123"/>
        <v>491</v>
      </c>
      <c r="AW89" s="212">
        <f t="shared" si="124"/>
        <v>0.69379686560441745</v>
      </c>
      <c r="AX89" s="212">
        <f t="shared" si="125"/>
        <v>0.78363438463249413</v>
      </c>
      <c r="AY89" s="212">
        <f t="shared" si="126"/>
        <v>1.5605131709346309</v>
      </c>
      <c r="AZ89" s="118">
        <f t="shared" si="127"/>
        <v>4.7</v>
      </c>
      <c r="BA89" s="271">
        <v>11.5</v>
      </c>
      <c r="BB89" s="121">
        <v>12.8</v>
      </c>
      <c r="BC89" s="121">
        <v>19.600000000000001</v>
      </c>
      <c r="BE89" s="7">
        <v>4648</v>
      </c>
      <c r="BG89" s="122">
        <f t="shared" si="128"/>
        <v>0.8</v>
      </c>
      <c r="BJ89">
        <v>0</v>
      </c>
      <c r="BK89">
        <v>10</v>
      </c>
      <c r="BL89">
        <v>11.8</v>
      </c>
      <c r="BM89">
        <v>21.85</v>
      </c>
      <c r="BO89">
        <f t="shared" si="176"/>
        <v>1</v>
      </c>
      <c r="BP89">
        <f t="shared" si="176"/>
        <v>1</v>
      </c>
      <c r="BQ89">
        <f t="shared" si="176"/>
        <v>1</v>
      </c>
      <c r="BR89">
        <f t="shared" si="129"/>
        <v>750</v>
      </c>
      <c r="BS89">
        <f t="shared" si="130"/>
        <v>801</v>
      </c>
      <c r="BT89">
        <f t="shared" si="131"/>
        <v>1142</v>
      </c>
      <c r="BV89">
        <f t="shared" si="132"/>
        <v>0</v>
      </c>
      <c r="BW89">
        <f t="shared" si="133"/>
        <v>0</v>
      </c>
      <c r="BX89">
        <f t="shared" si="134"/>
        <v>0</v>
      </c>
      <c r="BY89">
        <f t="shared" si="135"/>
        <v>1</v>
      </c>
      <c r="BZ89">
        <f>IF(OR(EcoReviva!$L$6=10,EcoReviva!$L$6=15,EcoReviva!$L$6=20),1,IF(EcoReviva!$K$6&lt;51,1,(1-(EcoReviva!$K$6-50)*0.005)))</f>
        <v>1</v>
      </c>
      <c r="CN89" s="131">
        <v>300</v>
      </c>
      <c r="CO89" s="123">
        <v>0.75077946095441817</v>
      </c>
      <c r="CP89" s="124">
        <v>0.68</v>
      </c>
      <c r="CQ89" s="124">
        <v>0.75077946095441817</v>
      </c>
      <c r="CR89" s="124">
        <v>0.68</v>
      </c>
      <c r="CS89" s="124">
        <v>0.67294243770541662</v>
      </c>
      <c r="CT89" s="124">
        <v>0.6582099452827469</v>
      </c>
      <c r="CU89" s="124">
        <v>0.67294243770541662</v>
      </c>
      <c r="CV89" s="124">
        <v>0.6582099452827469</v>
      </c>
      <c r="CW89" s="124">
        <v>0.75077946095441817</v>
      </c>
      <c r="CX89" s="124">
        <v>0.68</v>
      </c>
      <c r="CY89" s="124">
        <v>0.67294243770541662</v>
      </c>
      <c r="CZ89" s="125">
        <v>0.6582099452827469</v>
      </c>
      <c r="DE89" s="74"/>
      <c r="DF89" s="156" t="s">
        <v>61</v>
      </c>
      <c r="DG89" s="103">
        <f>IF($J$4=data!$CC$3,NL!DF21,IF($J$4=data!$CC$4,EN!DF21,IF($J$4=data!$CC$5,FR!DF21,IF($J$4=data!$CC$6,DE!DF21,IF($J$4=data!$CC$7,NR!DF21,IF($J$4=data!$CC$8,SP!DF21,IF($J$4=data!$CC$9,SW!DF21,)))))))</f>
        <v>0</v>
      </c>
      <c r="DH89" s="74"/>
      <c r="DI89" s="74"/>
      <c r="DJ89" s="74"/>
      <c r="DK89" s="74"/>
      <c r="DL89" s="74"/>
      <c r="DM89" s="74"/>
      <c r="DN89" s="74"/>
      <c r="DO89" s="74"/>
      <c r="DP89" s="74"/>
      <c r="DQ89" s="74"/>
    </row>
    <row r="90" spans="1:121" x14ac:dyDescent="0.25">
      <c r="A90" t="str">
        <f t="shared" si="100"/>
        <v>15019510</v>
      </c>
      <c r="D90">
        <v>1</v>
      </c>
      <c r="E90">
        <v>50</v>
      </c>
      <c r="F90">
        <v>195</v>
      </c>
      <c r="G90">
        <v>10</v>
      </c>
      <c r="H90">
        <v>10.9</v>
      </c>
      <c r="I90">
        <v>0</v>
      </c>
      <c r="J90">
        <v>26</v>
      </c>
      <c r="K90">
        <v>30</v>
      </c>
      <c r="L90" s="120">
        <v>46.5</v>
      </c>
      <c r="M90" s="114">
        <f t="shared" si="101"/>
        <v>1936.8</v>
      </c>
      <c r="N90" s="7">
        <v>3259.5785648750903</v>
      </c>
      <c r="O90" s="7">
        <v>3552.8677924068675</v>
      </c>
      <c r="P90" s="7">
        <v>4620.9799999999996</v>
      </c>
      <c r="Q90" s="120">
        <v>1.5</v>
      </c>
      <c r="R90">
        <f t="shared" si="174"/>
        <v>1.08</v>
      </c>
      <c r="S90">
        <f t="shared" si="174"/>
        <v>1.08</v>
      </c>
      <c r="T90">
        <f t="shared" si="174"/>
        <v>1.08</v>
      </c>
      <c r="U90">
        <f t="shared" si="102"/>
        <v>238</v>
      </c>
      <c r="V90">
        <f t="shared" si="103"/>
        <v>721</v>
      </c>
      <c r="W90">
        <f t="shared" si="104"/>
        <v>786</v>
      </c>
      <c r="X90">
        <f t="shared" si="105"/>
        <v>1023</v>
      </c>
      <c r="Y90">
        <f t="shared" si="106"/>
        <v>41</v>
      </c>
      <c r="Z90">
        <f t="shared" si="107"/>
        <v>124</v>
      </c>
      <c r="AA90">
        <f t="shared" si="108"/>
        <v>135</v>
      </c>
      <c r="AB90">
        <f t="shared" si="109"/>
        <v>176</v>
      </c>
      <c r="AC90" s="212">
        <f t="shared" si="110"/>
        <v>1.4865940914208784E-2</v>
      </c>
      <c r="AD90" s="212">
        <f t="shared" si="111"/>
        <v>0.1154577193174552</v>
      </c>
      <c r="AE90" s="212">
        <f t="shared" si="112"/>
        <v>0.13526173503827507</v>
      </c>
      <c r="AF90" s="212">
        <f t="shared" si="113"/>
        <v>0.22185062322681873</v>
      </c>
      <c r="AG90" s="166">
        <f t="shared" si="114"/>
        <v>3.969E-4</v>
      </c>
      <c r="AH90" s="166">
        <f t="shared" si="115"/>
        <v>1.7345999999999999</v>
      </c>
      <c r="AI90" s="166">
        <f t="shared" si="116"/>
        <v>2</v>
      </c>
      <c r="AJ90" s="166">
        <f t="shared" si="117"/>
        <v>3.6734700000000002E-4</v>
      </c>
      <c r="AK90" s="114">
        <v>451.89903695786995</v>
      </c>
      <c r="AL90" s="7">
        <v>492.55985148767917</v>
      </c>
      <c r="AM90" s="7">
        <v>640.64</v>
      </c>
      <c r="AN90">
        <f t="shared" si="175"/>
        <v>0.98</v>
      </c>
      <c r="AO90">
        <f t="shared" si="175"/>
        <v>0.98</v>
      </c>
      <c r="AP90">
        <f t="shared" si="175"/>
        <v>0.98</v>
      </c>
      <c r="AQ90">
        <f t="shared" si="118"/>
        <v>452</v>
      </c>
      <c r="AR90">
        <f t="shared" si="119"/>
        <v>493</v>
      </c>
      <c r="AS90">
        <f t="shared" si="120"/>
        <v>641</v>
      </c>
      <c r="AT90">
        <f t="shared" si="121"/>
        <v>194</v>
      </c>
      <c r="AU90">
        <f t="shared" si="122"/>
        <v>212</v>
      </c>
      <c r="AV90">
        <f t="shared" si="123"/>
        <v>276</v>
      </c>
      <c r="AW90" s="212">
        <f t="shared" si="124"/>
        <v>0.26612950985305223</v>
      </c>
      <c r="AX90" s="212">
        <f t="shared" si="125"/>
        <v>0.31417461356095627</v>
      </c>
      <c r="AY90" s="212">
        <f t="shared" si="126"/>
        <v>0.51503327277755928</v>
      </c>
      <c r="AZ90" s="118">
        <f t="shared" si="127"/>
        <v>1.3</v>
      </c>
      <c r="BA90" s="1">
        <v>13.4</v>
      </c>
      <c r="BB90">
        <v>14.8</v>
      </c>
      <c r="BC90">
        <v>24</v>
      </c>
      <c r="BE90" s="7">
        <v>2152</v>
      </c>
      <c r="BG90" s="122">
        <f t="shared" si="128"/>
        <v>0.9</v>
      </c>
      <c r="BJ90">
        <v>0</v>
      </c>
      <c r="BK90">
        <v>10.7</v>
      </c>
      <c r="BL90">
        <v>12.5</v>
      </c>
      <c r="BM90">
        <v>21.85</v>
      </c>
      <c r="BO90">
        <f t="shared" si="176"/>
        <v>1</v>
      </c>
      <c r="BP90">
        <f t="shared" si="176"/>
        <v>1</v>
      </c>
      <c r="BQ90">
        <f t="shared" si="176"/>
        <v>1</v>
      </c>
      <c r="BR90">
        <f t="shared" si="129"/>
        <v>452</v>
      </c>
      <c r="BS90">
        <f t="shared" si="130"/>
        <v>493</v>
      </c>
      <c r="BT90">
        <f t="shared" si="131"/>
        <v>641</v>
      </c>
      <c r="BV90">
        <f t="shared" si="132"/>
        <v>0</v>
      </c>
      <c r="BW90">
        <f t="shared" si="133"/>
        <v>0</v>
      </c>
      <c r="BX90">
        <f t="shared" si="134"/>
        <v>0</v>
      </c>
      <c r="BY90">
        <f t="shared" si="135"/>
        <v>1</v>
      </c>
      <c r="BZ90">
        <f>IF(OR(EcoReviva!$L$6=10,EcoReviva!$L$6=15,EcoReviva!$L$6=20),1,IF(EcoReviva!$K$6&lt;51,1,(1-(EcoReviva!$K$6-50)*0.005)))</f>
        <v>1</v>
      </c>
      <c r="DE90" s="74"/>
      <c r="DF90" s="156" t="s">
        <v>201</v>
      </c>
      <c r="DG90" s="246">
        <f>IF($J$4=data!$CC$3,NL!DF22,IF($J$4=data!$CC$4,EN!DF22,IF($J$4=data!$CC$5,FR!DF22,IF($J$4=data!$CC$6,DE!DF22,IF($J$4=data!$CC$7,NR!DF22,IF($J$4=data!$CC$8,SP!DF22,IF($J$4=data!$CC$9,SW!DF22,)))))))</f>
        <v>0</v>
      </c>
      <c r="DH90" s="246"/>
      <c r="DI90" s="246"/>
      <c r="DJ90" s="246"/>
      <c r="DK90" s="246"/>
      <c r="DL90" s="246"/>
      <c r="DM90" s="246"/>
      <c r="DN90" s="246"/>
      <c r="DO90" s="246"/>
      <c r="DP90" s="246"/>
      <c r="DQ90" s="246"/>
    </row>
    <row r="91" spans="1:121" x14ac:dyDescent="0.25">
      <c r="A91" t="str">
        <f t="shared" si="100"/>
        <v>15019511</v>
      </c>
      <c r="D91">
        <v>1</v>
      </c>
      <c r="E91">
        <v>50</v>
      </c>
      <c r="F91">
        <v>195</v>
      </c>
      <c r="G91">
        <v>11</v>
      </c>
      <c r="H91">
        <v>10.9</v>
      </c>
      <c r="I91">
        <v>0</v>
      </c>
      <c r="J91">
        <v>26</v>
      </c>
      <c r="K91">
        <v>30</v>
      </c>
      <c r="L91" s="120">
        <v>46.5</v>
      </c>
      <c r="M91" s="114">
        <f t="shared" si="101"/>
        <v>1884.96</v>
      </c>
      <c r="N91" s="7">
        <v>4422.7050634086982</v>
      </c>
      <c r="O91" s="7">
        <v>4820.649682883678</v>
      </c>
      <c r="P91" s="7">
        <v>6269.9</v>
      </c>
      <c r="Q91" s="120">
        <v>1.5</v>
      </c>
      <c r="R91">
        <f t="shared" si="174"/>
        <v>1.1000000000000001</v>
      </c>
      <c r="S91">
        <f t="shared" si="174"/>
        <v>1.1000000000000001</v>
      </c>
      <c r="T91">
        <f t="shared" si="174"/>
        <v>1.1000000000000001</v>
      </c>
      <c r="U91">
        <f t="shared" si="102"/>
        <v>232</v>
      </c>
      <c r="V91">
        <f t="shared" si="103"/>
        <v>952</v>
      </c>
      <c r="W91">
        <f t="shared" si="104"/>
        <v>1037</v>
      </c>
      <c r="X91">
        <f t="shared" si="105"/>
        <v>1349</v>
      </c>
      <c r="Y91">
        <f t="shared" si="106"/>
        <v>40</v>
      </c>
      <c r="Z91">
        <f t="shared" si="107"/>
        <v>164</v>
      </c>
      <c r="AA91">
        <f t="shared" si="108"/>
        <v>178</v>
      </c>
      <c r="AB91">
        <f t="shared" si="109"/>
        <v>232</v>
      </c>
      <c r="AC91" s="212">
        <f t="shared" si="110"/>
        <v>2.5894389509106948E-2</v>
      </c>
      <c r="AD91" s="212">
        <f t="shared" si="111"/>
        <v>0.34660421086462084</v>
      </c>
      <c r="AE91" s="212">
        <f t="shared" si="112"/>
        <v>0.40336019387180144</v>
      </c>
      <c r="AF91" s="212">
        <f t="shared" si="113"/>
        <v>0.65925922732406517</v>
      </c>
      <c r="AG91" s="166">
        <f t="shared" si="114"/>
        <v>3.969E-4</v>
      </c>
      <c r="AH91" s="166">
        <f t="shared" si="115"/>
        <v>1.7345999999999999</v>
      </c>
      <c r="AI91" s="166">
        <f t="shared" si="116"/>
        <v>4</v>
      </c>
      <c r="AJ91" s="166">
        <f t="shared" si="117"/>
        <v>5.7428799999999995E-4</v>
      </c>
      <c r="AK91" s="114">
        <v>741</v>
      </c>
      <c r="AL91" s="7">
        <v>807</v>
      </c>
      <c r="AM91" s="7">
        <v>1050</v>
      </c>
      <c r="AN91">
        <f t="shared" si="175"/>
        <v>0.95</v>
      </c>
      <c r="AO91">
        <f t="shared" si="175"/>
        <v>0.95</v>
      </c>
      <c r="AP91">
        <f t="shared" si="175"/>
        <v>0.95</v>
      </c>
      <c r="AQ91">
        <f t="shared" si="118"/>
        <v>741</v>
      </c>
      <c r="AR91">
        <f t="shared" si="119"/>
        <v>807</v>
      </c>
      <c r="AS91">
        <f t="shared" si="120"/>
        <v>1050</v>
      </c>
      <c r="AT91">
        <f t="shared" si="121"/>
        <v>319</v>
      </c>
      <c r="AU91">
        <f t="shared" si="122"/>
        <v>347</v>
      </c>
      <c r="AV91">
        <f t="shared" si="123"/>
        <v>452</v>
      </c>
      <c r="AW91" s="212">
        <f t="shared" si="124"/>
        <v>1.1918123702233998</v>
      </c>
      <c r="AX91" s="212">
        <f t="shared" si="125"/>
        <v>1.3940395448919163</v>
      </c>
      <c r="AY91" s="212">
        <f t="shared" si="126"/>
        <v>2.2829791525639824</v>
      </c>
      <c r="AZ91" s="118">
        <f t="shared" si="127"/>
        <v>2.6</v>
      </c>
      <c r="BA91" s="1">
        <v>13.4</v>
      </c>
      <c r="BB91">
        <v>14.8</v>
      </c>
      <c r="BC91">
        <v>24</v>
      </c>
      <c r="BE91" s="7">
        <v>2772</v>
      </c>
      <c r="BG91" s="122">
        <f t="shared" si="128"/>
        <v>0.68</v>
      </c>
      <c r="BJ91">
        <v>0</v>
      </c>
      <c r="BK91">
        <v>10.7</v>
      </c>
      <c r="BL91">
        <v>12.5</v>
      </c>
      <c r="BM91">
        <v>21.85</v>
      </c>
      <c r="BO91">
        <f t="shared" si="176"/>
        <v>1</v>
      </c>
      <c r="BP91">
        <f t="shared" si="176"/>
        <v>1</v>
      </c>
      <c r="BQ91">
        <f t="shared" si="176"/>
        <v>1</v>
      </c>
      <c r="BR91">
        <f t="shared" si="129"/>
        <v>741</v>
      </c>
      <c r="BS91">
        <f t="shared" si="130"/>
        <v>807</v>
      </c>
      <c r="BT91">
        <f t="shared" si="131"/>
        <v>1050</v>
      </c>
      <c r="BV91">
        <f t="shared" si="132"/>
        <v>0</v>
      </c>
      <c r="BW91">
        <f t="shared" si="133"/>
        <v>0</v>
      </c>
      <c r="BX91">
        <f t="shared" si="134"/>
        <v>0</v>
      </c>
      <c r="BY91">
        <f t="shared" si="135"/>
        <v>1</v>
      </c>
      <c r="BZ91">
        <f>IF(OR(EcoReviva!$L$6=10,EcoReviva!$L$6=15,EcoReviva!$L$6=20),1,IF(EcoReviva!$K$6&lt;51,1,(1-(EcoReviva!$K$6-50)*0.005)))</f>
        <v>1</v>
      </c>
      <c r="CN91" s="149" t="s">
        <v>162</v>
      </c>
      <c r="CO91" s="134" t="s">
        <v>163</v>
      </c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</row>
    <row r="92" spans="1:121" x14ac:dyDescent="0.25">
      <c r="A92" t="str">
        <f t="shared" ref="A92:A155" si="177">CONCATENATE(D92,E92,F92,G92)</f>
        <v>15019515</v>
      </c>
      <c r="D92">
        <v>1</v>
      </c>
      <c r="E92">
        <v>50</v>
      </c>
      <c r="F92">
        <v>195</v>
      </c>
      <c r="G92">
        <v>15</v>
      </c>
      <c r="H92">
        <v>15.9</v>
      </c>
      <c r="I92">
        <v>0</v>
      </c>
      <c r="J92">
        <v>26</v>
      </c>
      <c r="K92">
        <v>30</v>
      </c>
      <c r="L92" s="120">
        <v>47.1</v>
      </c>
      <c r="M92" s="114">
        <f t="shared" ref="M92:M107" si="178">IF($N92-($BE92*$BG92)&gt;100,$BE92*$BG92,$N92-95)</f>
        <v>2774.4</v>
      </c>
      <c r="N92" s="7">
        <v>3875.4624109054007</v>
      </c>
      <c r="O92" s="7">
        <v>4083.4735576056296</v>
      </c>
      <c r="P92" s="7">
        <v>5893.16</v>
      </c>
      <c r="Q92" s="120">
        <v>1.5</v>
      </c>
      <c r="R92">
        <f t="shared" si="174"/>
        <v>1.08</v>
      </c>
      <c r="S92">
        <f t="shared" si="174"/>
        <v>1.08</v>
      </c>
      <c r="T92">
        <f t="shared" si="174"/>
        <v>1.08</v>
      </c>
      <c r="U92">
        <f t="shared" ref="U92:U155" si="179">ROUND(M92*POWER(CF_heat,Q92),0)</f>
        <v>342</v>
      </c>
      <c r="V92">
        <f t="shared" ref="V92:V155" si="180">ROUND(N92*POWER(CF_heat,R92),0)</f>
        <v>858</v>
      </c>
      <c r="W92">
        <f t="shared" ref="W92:W155" si="181">ROUND(O92*POWER(CF_heat,S92),0)</f>
        <v>904</v>
      </c>
      <c r="X92">
        <f t="shared" ref="X92:X155" si="182">ROUND(P92*POWER(CF_heat,T92),0)</f>
        <v>1304</v>
      </c>
      <c r="Y92">
        <f t="shared" ref="Y92:Y155" si="183">ROUND(U92*3600/(4186*ABS($O$1-$O$2)),0)</f>
        <v>59</v>
      </c>
      <c r="Z92">
        <f t="shared" ref="Z92:Z155" si="184">ROUND(V92*3600/(4186*ABS($O$1-$O$2)),0)</f>
        <v>148</v>
      </c>
      <c r="AA92">
        <f t="shared" ref="AA92:AA155" si="185">ROUND(W92*3600/(4186*ABS($O$1-$O$2)),0)</f>
        <v>155</v>
      </c>
      <c r="AB92">
        <f t="shared" ref="AB92:AB155" si="186">ROUND(X92*3600/(4186*ABS($O$1-$O$2)),0)</f>
        <v>224</v>
      </c>
      <c r="AC92" s="212">
        <f t="shared" ref="AC92:AC155" si="187">(($AG92*(Y92^$AH92)*((($F92-14.4)*$AI92)/100))+($AJ92*(Y92^2)))*0.0098</f>
        <v>2.4084108323357358E-2</v>
      </c>
      <c r="AD92" s="212">
        <f t="shared" ref="AD92:AD155" si="188">(($AG92*(Z92^$AH92)*((($F92-14.4)*$AI92)/100))+($AJ92*(Z92^2)))*0.0098</f>
        <v>0.13979836318275971</v>
      </c>
      <c r="AE92" s="212">
        <f t="shared" ref="AE92:AE155" si="189">(($AG92*(AA92^$AH92)*((($F92-14.4)*$AI92)/100))+($AJ92*(AA92^2)))*0.0098</f>
        <v>0.15277001805621887</v>
      </c>
      <c r="AF92" s="212">
        <f t="shared" ref="AF92:AF155" si="190">(($AG92*(AB92^$AH92)*((($F92-14.4)*$AI92)/100))+($AJ92*(AB92^2)))*0.0098</f>
        <v>0.3101716598868261</v>
      </c>
      <c r="AG92" s="166">
        <f t="shared" ref="AG92:AG155" si="191">IF($G92=$CO$103,CP$103,IF($G92=$CO$104,CP$104,IF($G92=$CO$105,CP$105,IF($G92=$CO$107,CP$107,IF($G92=$CO$108,CP$108,IF($G92=$CO$109,CP$109,IF($G92=$CO$111,CP$111,IF($G92=$CO$112,CP$112,IF($G92=$CO$113,CP$113,IF($G92=$CO$115,CP$115,IF($G92=$CO$116,CP$116,IF($G92=$CO$117,CP$117,IF($G92=$CO$119,CP$119,IF($G92=$CO$120,CP$120,))))))))))))))</f>
        <v>2.0829999999999999E-4</v>
      </c>
      <c r="AH92" s="166">
        <f t="shared" ref="AH92:AH155" si="192">IF($G92=$CO$103,CQ$103,IF($G92=$CO$104,CQ$104,IF($G92=$CO$105,CQ$105,IF($G92=$CO$107,CQ$107,IF($G92=$CO$108,CQ$108,IF($G92=$CO$109,CQ$109,IF($G92=$CO$111,CQ$111,IF($G92=$CO$112,CQ$112,IF($G92=$CO$113,CQ$113,IF($G92=$CO$115,CQ$115,IF($G92=$CO$116,CQ$116,IF($G92=$CO$117,CQ$117,IF($G92=$CO$119,CQ$119,IF($G92=$CO$120,CQ$120,))))))))))))))</f>
        <v>1.724</v>
      </c>
      <c r="AI92" s="166">
        <f t="shared" ref="AI92:AI155" si="193">IF($G92=$CO$103,CR$103,IF($G92=$CO$104,CR$104,IF($G92=$CO$105,CR$105,IF($G92=$CO$107,CR$107,IF($G92=$CO$108,CR$108,IF($G92=$CO$109,CR$109,IF($G92=$CO$111,CR$111,IF($G92=$CO$112,CR$112,IF($G92=$CO$113,CR$113,IF($G92=$CO$115,CR$115,IF($G92=$CO$116,CR$116,IF($G92=$CO$117,CR$117,IF($G92=$CO$119,CR$119,IF($G92=$CO$120,CR$120,))))))))))))))</f>
        <v>2</v>
      </c>
      <c r="AJ92" s="166">
        <f t="shared" ref="AJ92:AJ155" si="194">IF($G92=$CO$103,CS$103,IF($G92=$CO$104,CS$104,IF($G92=$CO$105,CS$105,IF($G92=$CO$107,CS$107,IF($G92=$CO$108,CS$108,IF($G92=$CO$109,CS$109,IF($G92=$CO$111,CS$111,IF($G92=$CO$112,CS$112,IF($G92=$CO$113,CS$113,IF($G92=$CO$115,CS$115,IF($G92=$CO$116,CS$116,IF($G92=$CO$117,CS$117,IF($G92=$CO$119,CS$119,IF($G92=$CO$120,CS$120,))))))))))))))</f>
        <v>4.6182900000000003E-4</v>
      </c>
      <c r="AK92" s="114">
        <v>529.01617838795164</v>
      </c>
      <c r="AL92" s="7">
        <v>557.41053504066974</v>
      </c>
      <c r="AM92" s="7">
        <v>804.44</v>
      </c>
      <c r="AN92">
        <f t="shared" si="175"/>
        <v>1.01</v>
      </c>
      <c r="AO92">
        <f t="shared" si="175"/>
        <v>1.01</v>
      </c>
      <c r="AP92">
        <f t="shared" si="175"/>
        <v>1.01</v>
      </c>
      <c r="AQ92">
        <f t="shared" ref="AQ92:AQ107" si="195">ROUND(AK92*BZ92*POWER(CF_cool,AN92),0)</f>
        <v>529</v>
      </c>
      <c r="AR92">
        <f t="shared" ref="AR92:AR107" si="196">ROUND(AL92*BZ92*POWER(CF_cool,AO92),0)</f>
        <v>557</v>
      </c>
      <c r="AS92">
        <f t="shared" ref="AS92:AS107" si="197">ROUND(AM92*BZ92*POWER(CF_cool,AP92),0)</f>
        <v>804</v>
      </c>
      <c r="AT92">
        <f t="shared" ref="AT92:AT107" si="198">ROUND(AQ92*3600/(4186*ABS($AM$1-$AM$2)),0)</f>
        <v>227</v>
      </c>
      <c r="AU92">
        <f t="shared" ref="AU92:AU107" si="199">ROUND(AR92*3600/(4186*ABS($AM$1-$AM$2)),0)</f>
        <v>240</v>
      </c>
      <c r="AV92">
        <f t="shared" ref="AV92:AV107" si="200">ROUND(AS92*3600/(4186*ABS($AM$1-$AM$2)),0)</f>
        <v>346</v>
      </c>
      <c r="AW92" s="212">
        <f t="shared" ref="AW92:AW107" si="201">(($AG92*(AT92^$AH92)*((($F92-14.4)*$AI92)/100))+($AJ92*(AT92^2)))*0.0098</f>
        <v>0.31822275608376122</v>
      </c>
      <c r="AX92" s="212">
        <f t="shared" ref="AX92:AX107" si="202">(($AG92*(AU92^$AH92)*((($F92-14.4)*$AI92)/100))+($AJ92*(AU92^2)))*0.0098</f>
        <v>0.35426552604699901</v>
      </c>
      <c r="AY92" s="212">
        <f t="shared" ref="AY92:AY107" si="203">(($AG92*(AV92^$AH92)*((($F92-14.4)*$AI92)/100))+($AJ92*(AV92^2)))*0.0098</f>
        <v>0.7176301606418809</v>
      </c>
      <c r="AZ92" s="118">
        <f t="shared" ref="AZ92:AZ155" si="204">ROUND(IF(G92=10,$CO$92*F92,IF(G92=11,$CO$93*F92,IF(G92=15,$CO$94*F92,IF(G92=16,$CO$95*F92,IF(G92=20,$CO$96*F92,IF(G92=21,$CO$97*F92,)))))),1)</f>
        <v>2</v>
      </c>
      <c r="BA92" s="1">
        <v>13.2</v>
      </c>
      <c r="BB92">
        <v>14.7</v>
      </c>
      <c r="BC92">
        <v>23.5</v>
      </c>
      <c r="BE92" s="7">
        <v>3468</v>
      </c>
      <c r="BG92" s="122">
        <f t="shared" ref="BG92:BG121" si="205">IF(G92=10,0.9,IF(G92=11,0.68,IF(G92=15,0.8,IF(G92=16,0.68,IF(G92=20,0.8,IF(G92=21,0.8))))))</f>
        <v>0.8</v>
      </c>
      <c r="BJ92">
        <v>0</v>
      </c>
      <c r="BK92">
        <v>10</v>
      </c>
      <c r="BL92">
        <v>11.4</v>
      </c>
      <c r="BM92">
        <v>21.85</v>
      </c>
      <c r="BO92">
        <f t="shared" si="176"/>
        <v>1</v>
      </c>
      <c r="BP92">
        <f t="shared" si="176"/>
        <v>1</v>
      </c>
      <c r="BQ92">
        <f t="shared" si="176"/>
        <v>1</v>
      </c>
      <c r="BR92">
        <f t="shared" ref="BR92:BR107" si="206">AQ92/BO92</f>
        <v>529</v>
      </c>
      <c r="BS92">
        <f t="shared" ref="BS92:BS107" si="207">AR92/BP92</f>
        <v>557</v>
      </c>
      <c r="BT92">
        <f t="shared" ref="BT92:BT107" si="208">AS92/BQ92</f>
        <v>804</v>
      </c>
      <c r="BV92">
        <f t="shared" ref="BV92:BV107" si="209">BR92-AQ92</f>
        <v>0</v>
      </c>
      <c r="BW92">
        <f t="shared" ref="BW92:BW107" si="210">BS92-AR92</f>
        <v>0</v>
      </c>
      <c r="BX92">
        <f t="shared" ref="BX92:BX107" si="211">BT92-AS92</f>
        <v>0</v>
      </c>
      <c r="BY92">
        <f t="shared" ref="BY92:BY107" si="212">IF(SUM(BV92:BX92)=0,1,0)</f>
        <v>1</v>
      </c>
      <c r="BZ92">
        <f>IF(OR(EcoReviva!$L$6=10,EcoReviva!$L$6=15,EcoReviva!$L$6=20),1,IF(EcoReviva!$K$6&lt;51,1,(1-(EcoReviva!$K$6-50)*0.005)))</f>
        <v>1</v>
      </c>
      <c r="CN92" s="1">
        <v>10</v>
      </c>
      <c r="CO92" s="159">
        <f>0.4/60</f>
        <v>6.6666666666666671E-3</v>
      </c>
    </row>
    <row r="93" spans="1:121" x14ac:dyDescent="0.25">
      <c r="A93" t="str">
        <f t="shared" si="177"/>
        <v>15019516</v>
      </c>
      <c r="D93">
        <v>1</v>
      </c>
      <c r="E93">
        <v>50</v>
      </c>
      <c r="F93">
        <v>195</v>
      </c>
      <c r="G93">
        <v>16</v>
      </c>
      <c r="H93">
        <v>15.9</v>
      </c>
      <c r="I93">
        <v>0</v>
      </c>
      <c r="J93">
        <v>26</v>
      </c>
      <c r="K93">
        <v>30</v>
      </c>
      <c r="L93" s="120">
        <v>47.1</v>
      </c>
      <c r="M93" s="114">
        <f t="shared" si="178"/>
        <v>2581.2800000000002</v>
      </c>
      <c r="N93" s="7">
        <v>5667.1755761695722</v>
      </c>
      <c r="O93" s="7">
        <v>5971.3549398587584</v>
      </c>
      <c r="P93" s="7">
        <v>8617.7000000000007</v>
      </c>
      <c r="Q93" s="120">
        <v>1.5</v>
      </c>
      <c r="R93">
        <f t="shared" si="174"/>
        <v>1.1000000000000001</v>
      </c>
      <c r="S93">
        <f t="shared" si="174"/>
        <v>1.1000000000000001</v>
      </c>
      <c r="T93">
        <f t="shared" si="174"/>
        <v>1.1000000000000001</v>
      </c>
      <c r="U93">
        <f t="shared" si="179"/>
        <v>318</v>
      </c>
      <c r="V93">
        <f t="shared" si="180"/>
        <v>1220</v>
      </c>
      <c r="W93">
        <f t="shared" si="181"/>
        <v>1285</v>
      </c>
      <c r="X93">
        <f t="shared" si="182"/>
        <v>1855</v>
      </c>
      <c r="Y93">
        <f t="shared" si="183"/>
        <v>55</v>
      </c>
      <c r="Z93">
        <f t="shared" si="184"/>
        <v>210</v>
      </c>
      <c r="AA93">
        <f t="shared" si="185"/>
        <v>221</v>
      </c>
      <c r="AB93">
        <f t="shared" si="186"/>
        <v>319</v>
      </c>
      <c r="AC93" s="212">
        <f t="shared" si="187"/>
        <v>5.6049165606214625E-2</v>
      </c>
      <c r="AD93" s="212">
        <f t="shared" si="188"/>
        <v>0.75060029316826049</v>
      </c>
      <c r="AE93" s="212">
        <f t="shared" si="189"/>
        <v>0.82899031761753894</v>
      </c>
      <c r="AF93" s="212">
        <f t="shared" si="190"/>
        <v>1.6946293635687202</v>
      </c>
      <c r="AG93" s="166">
        <f t="shared" si="191"/>
        <v>2.0829999999999999E-4</v>
      </c>
      <c r="AH93" s="166">
        <f t="shared" si="192"/>
        <v>1.724</v>
      </c>
      <c r="AI93" s="166">
        <f t="shared" si="193"/>
        <v>4</v>
      </c>
      <c r="AJ93" s="166">
        <f t="shared" si="194"/>
        <v>1.392796E-3</v>
      </c>
      <c r="AK93" s="114">
        <v>868</v>
      </c>
      <c r="AL93" s="7">
        <v>914</v>
      </c>
      <c r="AM93" s="7">
        <v>1320</v>
      </c>
      <c r="AN93">
        <f t="shared" si="175"/>
        <v>0.95</v>
      </c>
      <c r="AO93">
        <f t="shared" si="175"/>
        <v>0.95</v>
      </c>
      <c r="AP93">
        <f t="shared" si="175"/>
        <v>0.95</v>
      </c>
      <c r="AQ93">
        <f t="shared" si="195"/>
        <v>868</v>
      </c>
      <c r="AR93">
        <f t="shared" si="196"/>
        <v>914</v>
      </c>
      <c r="AS93">
        <f t="shared" si="197"/>
        <v>1320</v>
      </c>
      <c r="AT93">
        <f t="shared" si="198"/>
        <v>373</v>
      </c>
      <c r="AU93">
        <f t="shared" si="199"/>
        <v>393</v>
      </c>
      <c r="AV93">
        <f t="shared" si="200"/>
        <v>568</v>
      </c>
      <c r="AW93" s="212">
        <f t="shared" si="201"/>
        <v>2.299266211294055</v>
      </c>
      <c r="AX93" s="212">
        <f t="shared" si="202"/>
        <v>2.5460876242946204</v>
      </c>
      <c r="AY93" s="212">
        <f t="shared" si="203"/>
        <v>5.2300229615955383</v>
      </c>
      <c r="AZ93" s="118">
        <f t="shared" si="204"/>
        <v>3.9</v>
      </c>
      <c r="BA93" s="1">
        <v>13.2</v>
      </c>
      <c r="BB93">
        <v>14.7</v>
      </c>
      <c r="BC93">
        <v>23.5</v>
      </c>
      <c r="BE93" s="7">
        <v>3796</v>
      </c>
      <c r="BG93" s="122">
        <f t="shared" si="205"/>
        <v>0.68</v>
      </c>
      <c r="BJ93">
        <v>0</v>
      </c>
      <c r="BK93">
        <v>10</v>
      </c>
      <c r="BL93">
        <v>11.4</v>
      </c>
      <c r="BM93">
        <v>21.85</v>
      </c>
      <c r="BO93">
        <f t="shared" si="176"/>
        <v>1</v>
      </c>
      <c r="BP93">
        <f t="shared" si="176"/>
        <v>1</v>
      </c>
      <c r="BQ93">
        <f t="shared" si="176"/>
        <v>1</v>
      </c>
      <c r="BR93">
        <f t="shared" si="206"/>
        <v>868</v>
      </c>
      <c r="BS93">
        <f t="shared" si="207"/>
        <v>914</v>
      </c>
      <c r="BT93">
        <f t="shared" si="208"/>
        <v>1320</v>
      </c>
      <c r="BV93">
        <f t="shared" si="209"/>
        <v>0</v>
      </c>
      <c r="BW93">
        <f t="shared" si="210"/>
        <v>0</v>
      </c>
      <c r="BX93">
        <f t="shared" si="211"/>
        <v>0</v>
      </c>
      <c r="BY93">
        <f t="shared" si="212"/>
        <v>1</v>
      </c>
      <c r="BZ93">
        <f>IF(OR(EcoReviva!$L$6=10,EcoReviva!$L$6=15,EcoReviva!$L$6=20),1,IF(EcoReviva!$K$6&lt;51,1,(1-(EcoReviva!$K$6-50)*0.005)))</f>
        <v>1</v>
      </c>
      <c r="CN93" s="1">
        <v>11</v>
      </c>
      <c r="CO93" s="160">
        <f>CO92*2</f>
        <v>1.3333333333333334E-2</v>
      </c>
    </row>
    <row r="94" spans="1:121" x14ac:dyDescent="0.25">
      <c r="A94" t="str">
        <f t="shared" si="177"/>
        <v>15019520</v>
      </c>
      <c r="D94">
        <v>1</v>
      </c>
      <c r="E94">
        <v>50</v>
      </c>
      <c r="F94">
        <v>195</v>
      </c>
      <c r="G94">
        <v>20</v>
      </c>
      <c r="H94">
        <v>20.9</v>
      </c>
      <c r="I94">
        <v>0</v>
      </c>
      <c r="J94">
        <v>26</v>
      </c>
      <c r="K94">
        <v>30</v>
      </c>
      <c r="L94" s="120">
        <v>47.1</v>
      </c>
      <c r="M94" s="114">
        <f t="shared" si="178"/>
        <v>3880</v>
      </c>
      <c r="N94" s="7">
        <v>5214.8121821672385</v>
      </c>
      <c r="O94" s="7">
        <v>5684.028740747025</v>
      </c>
      <c r="P94" s="7">
        <v>7392.84</v>
      </c>
      <c r="Q94" s="120">
        <v>1.5</v>
      </c>
      <c r="R94">
        <f t="shared" si="174"/>
        <v>1.08</v>
      </c>
      <c r="S94">
        <f t="shared" si="174"/>
        <v>1.08</v>
      </c>
      <c r="T94">
        <f t="shared" si="174"/>
        <v>1.08</v>
      </c>
      <c r="U94">
        <f t="shared" si="179"/>
        <v>478</v>
      </c>
      <c r="V94">
        <f t="shared" si="180"/>
        <v>1154</v>
      </c>
      <c r="W94">
        <f t="shared" si="181"/>
        <v>1258</v>
      </c>
      <c r="X94">
        <f t="shared" si="182"/>
        <v>1636</v>
      </c>
      <c r="Y94">
        <f t="shared" si="183"/>
        <v>82</v>
      </c>
      <c r="Z94">
        <f t="shared" si="184"/>
        <v>198</v>
      </c>
      <c r="AA94">
        <f t="shared" si="185"/>
        <v>216</v>
      </c>
      <c r="AB94">
        <f t="shared" si="186"/>
        <v>281</v>
      </c>
      <c r="AC94" s="212">
        <f t="shared" si="187"/>
        <v>3.3733894073751873E-2</v>
      </c>
      <c r="AD94" s="212">
        <f t="shared" si="188"/>
        <v>0.18538032768500351</v>
      </c>
      <c r="AE94" s="212">
        <f t="shared" si="189"/>
        <v>0.2194602999364007</v>
      </c>
      <c r="AF94" s="212">
        <f t="shared" si="190"/>
        <v>0.36577331912898303</v>
      </c>
      <c r="AG94" s="166">
        <f t="shared" si="191"/>
        <v>1.2760000000000001E-4</v>
      </c>
      <c r="AH94" s="166">
        <f t="shared" si="192"/>
        <v>1.7219</v>
      </c>
      <c r="AI94" s="166">
        <f t="shared" si="193"/>
        <v>2</v>
      </c>
      <c r="AJ94" s="166">
        <f t="shared" si="194"/>
        <v>3.76611E-4</v>
      </c>
      <c r="AK94" s="114">
        <v>644.46964929787134</v>
      </c>
      <c r="AL94" s="7">
        <v>702.45751547390614</v>
      </c>
      <c r="AM94" s="7">
        <v>913.64</v>
      </c>
      <c r="AN94">
        <f t="shared" si="175"/>
        <v>0.95</v>
      </c>
      <c r="AO94">
        <f t="shared" si="175"/>
        <v>0.95</v>
      </c>
      <c r="AP94">
        <f t="shared" si="175"/>
        <v>0.95</v>
      </c>
      <c r="AQ94">
        <f t="shared" si="195"/>
        <v>644</v>
      </c>
      <c r="AR94">
        <f t="shared" si="196"/>
        <v>702</v>
      </c>
      <c r="AS94">
        <f t="shared" si="197"/>
        <v>914</v>
      </c>
      <c r="AT94">
        <f t="shared" si="198"/>
        <v>277</v>
      </c>
      <c r="AU94">
        <f t="shared" si="199"/>
        <v>302</v>
      </c>
      <c r="AV94">
        <f t="shared" si="200"/>
        <v>393</v>
      </c>
      <c r="AW94" s="212">
        <f t="shared" si="201"/>
        <v>0.3557225828978226</v>
      </c>
      <c r="AX94" s="212">
        <f t="shared" si="202"/>
        <v>0.42078288943511216</v>
      </c>
      <c r="AY94" s="212">
        <f t="shared" si="203"/>
        <v>0.70250588855673235</v>
      </c>
      <c r="AZ94" s="118">
        <f t="shared" si="204"/>
        <v>2.6</v>
      </c>
      <c r="BA94" s="1">
        <v>13.2</v>
      </c>
      <c r="BB94">
        <v>14.7</v>
      </c>
      <c r="BC94">
        <v>23.5</v>
      </c>
      <c r="BE94" s="7">
        <v>4850</v>
      </c>
      <c r="BG94" s="122">
        <f t="shared" si="205"/>
        <v>0.8</v>
      </c>
      <c r="BJ94">
        <v>0</v>
      </c>
      <c r="BK94">
        <v>10</v>
      </c>
      <c r="BL94">
        <v>11.4</v>
      </c>
      <c r="BM94">
        <v>21.85</v>
      </c>
      <c r="BO94">
        <f t="shared" si="176"/>
        <v>1</v>
      </c>
      <c r="BP94">
        <f t="shared" si="176"/>
        <v>1</v>
      </c>
      <c r="BQ94">
        <f t="shared" si="176"/>
        <v>1</v>
      </c>
      <c r="BR94">
        <f t="shared" si="206"/>
        <v>644</v>
      </c>
      <c r="BS94">
        <f t="shared" si="207"/>
        <v>702</v>
      </c>
      <c r="BT94">
        <f t="shared" si="208"/>
        <v>914</v>
      </c>
      <c r="BV94">
        <f t="shared" si="209"/>
        <v>0</v>
      </c>
      <c r="BW94">
        <f t="shared" si="210"/>
        <v>0</v>
      </c>
      <c r="BX94">
        <f t="shared" si="211"/>
        <v>0</v>
      </c>
      <c r="BY94">
        <f t="shared" si="212"/>
        <v>1</v>
      </c>
      <c r="BZ94">
        <f>IF(OR(EcoReviva!$L$6=10,EcoReviva!$L$6=15,EcoReviva!$L$6=20),1,IF(EcoReviva!$K$6&lt;51,1,(1-(EcoReviva!$K$6-50)*0.005)))</f>
        <v>1</v>
      </c>
      <c r="CN94" s="1">
        <v>15</v>
      </c>
      <c r="CO94" s="160">
        <f>CO92*1.5</f>
        <v>0.01</v>
      </c>
    </row>
    <row r="95" spans="1:121" x14ac:dyDescent="0.25">
      <c r="A95" t="str">
        <f t="shared" si="177"/>
        <v>15019521</v>
      </c>
      <c r="D95">
        <v>1</v>
      </c>
      <c r="E95">
        <v>50</v>
      </c>
      <c r="F95">
        <v>195</v>
      </c>
      <c r="G95">
        <v>21</v>
      </c>
      <c r="H95">
        <v>20.9</v>
      </c>
      <c r="I95">
        <v>0</v>
      </c>
      <c r="J95">
        <v>26</v>
      </c>
      <c r="K95">
        <v>30</v>
      </c>
      <c r="L95" s="120">
        <v>47.1</v>
      </c>
      <c r="M95" s="114">
        <f t="shared" si="178"/>
        <v>4131.2</v>
      </c>
      <c r="N95" s="7">
        <v>7298.5082710627348</v>
      </c>
      <c r="O95" s="7">
        <v>7690.2476078687869</v>
      </c>
      <c r="P95" s="7">
        <v>11098.36</v>
      </c>
      <c r="Q95" s="120">
        <v>1.5</v>
      </c>
      <c r="R95">
        <f t="shared" si="174"/>
        <v>1.05</v>
      </c>
      <c r="S95">
        <f t="shared" si="174"/>
        <v>1.05</v>
      </c>
      <c r="T95">
        <f t="shared" si="174"/>
        <v>1.05</v>
      </c>
      <c r="U95">
        <f t="shared" si="179"/>
        <v>509</v>
      </c>
      <c r="V95">
        <f t="shared" si="180"/>
        <v>1684</v>
      </c>
      <c r="W95">
        <f t="shared" si="181"/>
        <v>1775</v>
      </c>
      <c r="X95">
        <f t="shared" si="182"/>
        <v>2561</v>
      </c>
      <c r="Y95">
        <f t="shared" si="183"/>
        <v>88</v>
      </c>
      <c r="Z95">
        <f t="shared" si="184"/>
        <v>290</v>
      </c>
      <c r="AA95">
        <f t="shared" si="185"/>
        <v>305</v>
      </c>
      <c r="AB95">
        <f t="shared" si="186"/>
        <v>440</v>
      </c>
      <c r="AC95" s="212">
        <f t="shared" si="187"/>
        <v>5.9163318611510064E-2</v>
      </c>
      <c r="AD95" s="212">
        <f t="shared" si="188"/>
        <v>0.58077897871109352</v>
      </c>
      <c r="AE95" s="212">
        <f t="shared" si="189"/>
        <v>0.63999503459733587</v>
      </c>
      <c r="AF95" s="212">
        <f t="shared" si="190"/>
        <v>1.2974052151403119</v>
      </c>
      <c r="AG95" s="166">
        <f t="shared" si="191"/>
        <v>1.2760000000000001E-4</v>
      </c>
      <c r="AH95" s="166">
        <f t="shared" si="192"/>
        <v>1.7219</v>
      </c>
      <c r="AI95" s="166">
        <f t="shared" si="193"/>
        <v>4</v>
      </c>
      <c r="AJ95" s="166">
        <f t="shared" si="194"/>
        <v>5.1420100000000005E-4</v>
      </c>
      <c r="AK95" s="114">
        <v>946.7235228616961</v>
      </c>
      <c r="AL95" s="7">
        <v>997.53785795739748</v>
      </c>
      <c r="AM95" s="7">
        <v>1439.62</v>
      </c>
      <c r="AN95">
        <f t="shared" si="175"/>
        <v>0.85</v>
      </c>
      <c r="AO95">
        <f t="shared" si="175"/>
        <v>0.85</v>
      </c>
      <c r="AP95">
        <f t="shared" si="175"/>
        <v>0.85</v>
      </c>
      <c r="AQ95">
        <f t="shared" si="195"/>
        <v>947</v>
      </c>
      <c r="AR95">
        <f t="shared" si="196"/>
        <v>998</v>
      </c>
      <c r="AS95">
        <f t="shared" si="197"/>
        <v>1440</v>
      </c>
      <c r="AT95">
        <f t="shared" si="198"/>
        <v>407</v>
      </c>
      <c r="AU95">
        <f t="shared" si="199"/>
        <v>429</v>
      </c>
      <c r="AV95">
        <f t="shared" si="200"/>
        <v>619</v>
      </c>
      <c r="AW95" s="212">
        <f t="shared" si="201"/>
        <v>1.1161276116120857</v>
      </c>
      <c r="AX95" s="212">
        <f t="shared" si="202"/>
        <v>1.2355074647295776</v>
      </c>
      <c r="AY95" s="212">
        <f t="shared" si="203"/>
        <v>2.5100641046151924</v>
      </c>
      <c r="AZ95" s="118">
        <f t="shared" si="204"/>
        <v>5.2</v>
      </c>
      <c r="BA95" s="1">
        <v>13.2</v>
      </c>
      <c r="BB95">
        <v>14.7</v>
      </c>
      <c r="BC95">
        <v>23.5</v>
      </c>
      <c r="BE95" s="7">
        <v>5164</v>
      </c>
      <c r="BG95" s="122">
        <f t="shared" si="205"/>
        <v>0.8</v>
      </c>
      <c r="BJ95">
        <v>0</v>
      </c>
      <c r="BK95">
        <v>10</v>
      </c>
      <c r="BL95">
        <v>11.4</v>
      </c>
      <c r="BM95">
        <v>21.85</v>
      </c>
      <c r="BO95">
        <f t="shared" si="176"/>
        <v>1</v>
      </c>
      <c r="BP95">
        <f t="shared" si="176"/>
        <v>1</v>
      </c>
      <c r="BQ95">
        <f t="shared" si="176"/>
        <v>1</v>
      </c>
      <c r="BR95">
        <f t="shared" si="206"/>
        <v>947</v>
      </c>
      <c r="BS95">
        <f t="shared" si="207"/>
        <v>998</v>
      </c>
      <c r="BT95">
        <f t="shared" si="208"/>
        <v>1440</v>
      </c>
      <c r="BV95">
        <f t="shared" si="209"/>
        <v>0</v>
      </c>
      <c r="BW95">
        <f t="shared" si="210"/>
        <v>0</v>
      </c>
      <c r="BX95">
        <f t="shared" si="211"/>
        <v>0</v>
      </c>
      <c r="BY95">
        <f t="shared" si="212"/>
        <v>1</v>
      </c>
      <c r="BZ95">
        <f>IF(OR(EcoReviva!$L$6=10,EcoReviva!$L$6=15,EcoReviva!$L$6=20),1,IF(EcoReviva!$K$6&lt;51,1,(1-(EcoReviva!$K$6-50)*0.005)))</f>
        <v>1</v>
      </c>
      <c r="CN95" s="1">
        <v>16</v>
      </c>
      <c r="CO95" s="130">
        <f>CO94*2</f>
        <v>0.02</v>
      </c>
    </row>
    <row r="96" spans="1:121" x14ac:dyDescent="0.25">
      <c r="A96" t="str">
        <f t="shared" si="177"/>
        <v>15021510</v>
      </c>
      <c r="D96">
        <v>1</v>
      </c>
      <c r="E96">
        <v>50</v>
      </c>
      <c r="F96">
        <v>215</v>
      </c>
      <c r="G96">
        <v>10</v>
      </c>
      <c r="H96">
        <v>10.9</v>
      </c>
      <c r="I96">
        <v>0</v>
      </c>
      <c r="J96">
        <v>26</v>
      </c>
      <c r="K96">
        <v>30</v>
      </c>
      <c r="L96" s="120">
        <v>46.9</v>
      </c>
      <c r="M96" s="114">
        <f>IF($N96-($BE96*$BG96)&gt;100,$BE96*$BG96,$N96-95)</f>
        <v>1987.0173913043475</v>
      </c>
      <c r="N96" s="7">
        <v>3560.7045070849035</v>
      </c>
      <c r="O96" s="7">
        <v>3890.5075371280445</v>
      </c>
      <c r="P96" s="7">
        <v>5128.78</v>
      </c>
      <c r="Q96" s="120">
        <v>1.5</v>
      </c>
      <c r="R96">
        <f t="shared" si="174"/>
        <v>1.08</v>
      </c>
      <c r="S96">
        <f t="shared" si="174"/>
        <v>1.08</v>
      </c>
      <c r="T96">
        <f t="shared" si="174"/>
        <v>1.08</v>
      </c>
      <c r="U96">
        <f t="shared" si="179"/>
        <v>245</v>
      </c>
      <c r="V96">
        <f t="shared" si="180"/>
        <v>788</v>
      </c>
      <c r="W96">
        <f t="shared" si="181"/>
        <v>861</v>
      </c>
      <c r="X96">
        <f t="shared" si="182"/>
        <v>1135</v>
      </c>
      <c r="Y96">
        <f t="shared" si="183"/>
        <v>42</v>
      </c>
      <c r="Z96">
        <f t="shared" si="184"/>
        <v>136</v>
      </c>
      <c r="AA96">
        <f t="shared" si="185"/>
        <v>148</v>
      </c>
      <c r="AB96">
        <f t="shared" si="186"/>
        <v>195</v>
      </c>
      <c r="AC96" s="212">
        <f t="shared" si="187"/>
        <v>1.6558769072343694E-2</v>
      </c>
      <c r="AD96" s="212">
        <f t="shared" si="188"/>
        <v>0.14494746271317752</v>
      </c>
      <c r="AE96" s="212">
        <f t="shared" si="189"/>
        <v>0.16959551958156241</v>
      </c>
      <c r="AF96" s="212">
        <f t="shared" si="190"/>
        <v>0.28329712197559231</v>
      </c>
      <c r="AG96" s="166">
        <f t="shared" si="191"/>
        <v>3.969E-4</v>
      </c>
      <c r="AH96" s="166">
        <f t="shared" si="192"/>
        <v>1.7345999999999999</v>
      </c>
      <c r="AI96" s="166">
        <f t="shared" si="193"/>
        <v>2</v>
      </c>
      <c r="AJ96" s="166">
        <f t="shared" si="194"/>
        <v>3.6734700000000002E-4</v>
      </c>
      <c r="AK96" s="114">
        <v>493.64631212835212</v>
      </c>
      <c r="AL96" s="7">
        <v>539.36930014536108</v>
      </c>
      <c r="AM96" s="7">
        <v>711.04</v>
      </c>
      <c r="AN96">
        <f t="shared" si="175"/>
        <v>0.98</v>
      </c>
      <c r="AO96">
        <f t="shared" si="175"/>
        <v>0.98</v>
      </c>
      <c r="AP96">
        <f t="shared" si="175"/>
        <v>0.98</v>
      </c>
      <c r="AQ96">
        <f t="shared" si="195"/>
        <v>494</v>
      </c>
      <c r="AR96">
        <f t="shared" si="196"/>
        <v>539</v>
      </c>
      <c r="AS96">
        <f t="shared" si="197"/>
        <v>711</v>
      </c>
      <c r="AT96">
        <f t="shared" si="198"/>
        <v>212</v>
      </c>
      <c r="AU96">
        <f t="shared" si="199"/>
        <v>232</v>
      </c>
      <c r="AV96">
        <f t="shared" si="200"/>
        <v>306</v>
      </c>
      <c r="AW96" s="212">
        <f t="shared" si="201"/>
        <v>0.33104905282945635</v>
      </c>
      <c r="AX96" s="212">
        <f t="shared" si="202"/>
        <v>0.39166541308923086</v>
      </c>
      <c r="AY96" s="212">
        <f t="shared" si="203"/>
        <v>0.65697952462666054</v>
      </c>
      <c r="AZ96" s="118">
        <f t="shared" si="204"/>
        <v>1.4</v>
      </c>
      <c r="BA96" s="271">
        <v>13.4</v>
      </c>
      <c r="BB96" s="121">
        <v>14.8</v>
      </c>
      <c r="BC96" s="121">
        <v>24</v>
      </c>
      <c r="BE96" s="7">
        <v>2207.797101449275</v>
      </c>
      <c r="BG96" s="122">
        <f t="shared" si="205"/>
        <v>0.9</v>
      </c>
      <c r="BJ96">
        <v>0</v>
      </c>
      <c r="BK96">
        <v>10.5</v>
      </c>
      <c r="BL96">
        <v>12.3</v>
      </c>
      <c r="BM96">
        <v>21.85</v>
      </c>
      <c r="BO96">
        <f t="shared" si="176"/>
        <v>1</v>
      </c>
      <c r="BP96">
        <f t="shared" si="176"/>
        <v>1</v>
      </c>
      <c r="BQ96">
        <f t="shared" si="176"/>
        <v>1</v>
      </c>
      <c r="BR96">
        <f t="shared" si="206"/>
        <v>494</v>
      </c>
      <c r="BS96">
        <f t="shared" si="207"/>
        <v>539</v>
      </c>
      <c r="BT96">
        <f t="shared" si="208"/>
        <v>711</v>
      </c>
      <c r="BV96">
        <f t="shared" si="209"/>
        <v>0</v>
      </c>
      <c r="BW96">
        <f t="shared" si="210"/>
        <v>0</v>
      </c>
      <c r="BX96">
        <f t="shared" si="211"/>
        <v>0</v>
      </c>
      <c r="BY96">
        <f t="shared" si="212"/>
        <v>1</v>
      </c>
      <c r="BZ96">
        <f>IF(OR(EcoReviva!$L$6=10,EcoReviva!$L$6=15,EcoReviva!$L$6=20),1,IF(EcoReviva!$K$6&lt;51,1,(1-(EcoReviva!$K$6-50)*0.005)))</f>
        <v>1</v>
      </c>
      <c r="CN96" s="1">
        <v>20</v>
      </c>
      <c r="CO96" s="160">
        <f>CO92*2</f>
        <v>1.3333333333333334E-2</v>
      </c>
    </row>
    <row r="97" spans="1:97" x14ac:dyDescent="0.25">
      <c r="A97" t="str">
        <f t="shared" si="177"/>
        <v>15021511</v>
      </c>
      <c r="D97">
        <v>1</v>
      </c>
      <c r="E97">
        <v>50</v>
      </c>
      <c r="F97">
        <v>215</v>
      </c>
      <c r="G97">
        <v>11</v>
      </c>
      <c r="H97">
        <v>10.9</v>
      </c>
      <c r="I97">
        <v>0</v>
      </c>
      <c r="J97">
        <v>26</v>
      </c>
      <c r="K97">
        <v>30</v>
      </c>
      <c r="L97" s="120">
        <v>46.9</v>
      </c>
      <c r="M97" s="114">
        <f t="shared" si="178"/>
        <v>1933.9002898550727</v>
      </c>
      <c r="N97" s="7">
        <v>4831.2827990970827</v>
      </c>
      <c r="O97" s="7">
        <v>5278.770565343093</v>
      </c>
      <c r="P97" s="7">
        <v>6958.9</v>
      </c>
      <c r="Q97" s="120">
        <v>1.5</v>
      </c>
      <c r="R97">
        <f t="shared" si="174"/>
        <v>1.1000000000000001</v>
      </c>
      <c r="S97">
        <f t="shared" si="174"/>
        <v>1.1000000000000001</v>
      </c>
      <c r="T97">
        <f t="shared" si="174"/>
        <v>1.1000000000000001</v>
      </c>
      <c r="U97">
        <f t="shared" si="179"/>
        <v>238</v>
      </c>
      <c r="V97">
        <f t="shared" si="180"/>
        <v>1040</v>
      </c>
      <c r="W97">
        <f t="shared" si="181"/>
        <v>1136</v>
      </c>
      <c r="X97">
        <f t="shared" si="182"/>
        <v>1498</v>
      </c>
      <c r="Y97">
        <f t="shared" si="183"/>
        <v>41</v>
      </c>
      <c r="Z97">
        <f t="shared" si="184"/>
        <v>179</v>
      </c>
      <c r="AA97">
        <f t="shared" si="185"/>
        <v>195</v>
      </c>
      <c r="AB97">
        <f t="shared" si="186"/>
        <v>258</v>
      </c>
      <c r="AC97" s="212">
        <f t="shared" si="187"/>
        <v>2.9041620217690391E-2</v>
      </c>
      <c r="AD97" s="212">
        <f t="shared" si="188"/>
        <v>0.43273188939660306</v>
      </c>
      <c r="AE97" s="212">
        <f t="shared" si="189"/>
        <v>0.50681975008118463</v>
      </c>
      <c r="AF97" s="212">
        <f t="shared" si="190"/>
        <v>0.85049950128389273</v>
      </c>
      <c r="AG97" s="166">
        <f t="shared" si="191"/>
        <v>3.969E-4</v>
      </c>
      <c r="AH97" s="166">
        <f t="shared" si="192"/>
        <v>1.7345999999999999</v>
      </c>
      <c r="AI97" s="166">
        <f t="shared" si="193"/>
        <v>4</v>
      </c>
      <c r="AJ97" s="166">
        <f t="shared" si="194"/>
        <v>5.7428799999999995E-4</v>
      </c>
      <c r="AK97" s="114">
        <v>809.18727868766814</v>
      </c>
      <c r="AL97" s="7">
        <v>884.1366084769129</v>
      </c>
      <c r="AM97" s="7">
        <v>1165.54</v>
      </c>
      <c r="AN97">
        <f t="shared" si="175"/>
        <v>0.95</v>
      </c>
      <c r="AO97">
        <f t="shared" si="175"/>
        <v>0.95</v>
      </c>
      <c r="AP97">
        <f t="shared" si="175"/>
        <v>0.95</v>
      </c>
      <c r="AQ97">
        <f t="shared" si="195"/>
        <v>809</v>
      </c>
      <c r="AR97">
        <f t="shared" si="196"/>
        <v>884</v>
      </c>
      <c r="AS97">
        <f t="shared" si="197"/>
        <v>1166</v>
      </c>
      <c r="AT97">
        <f t="shared" si="198"/>
        <v>348</v>
      </c>
      <c r="AU97">
        <f t="shared" si="199"/>
        <v>380</v>
      </c>
      <c r="AV97">
        <f t="shared" si="200"/>
        <v>501</v>
      </c>
      <c r="AW97" s="212">
        <f t="shared" si="201"/>
        <v>1.4812656304883716</v>
      </c>
      <c r="AX97" s="212">
        <f t="shared" si="202"/>
        <v>1.7442032977392243</v>
      </c>
      <c r="AY97" s="212">
        <f t="shared" si="203"/>
        <v>2.9172931461244427</v>
      </c>
      <c r="AZ97" s="118">
        <f t="shared" si="204"/>
        <v>2.9</v>
      </c>
      <c r="BA97" s="271">
        <v>13.4</v>
      </c>
      <c r="BB97" s="121">
        <v>14.8</v>
      </c>
      <c r="BC97" s="121">
        <v>24</v>
      </c>
      <c r="BE97" s="7">
        <v>2843.971014492754</v>
      </c>
      <c r="BG97" s="122">
        <f t="shared" si="205"/>
        <v>0.68</v>
      </c>
      <c r="BJ97">
        <v>0</v>
      </c>
      <c r="BK97">
        <v>10.5</v>
      </c>
      <c r="BL97">
        <v>12.3</v>
      </c>
      <c r="BM97">
        <v>21.85</v>
      </c>
      <c r="BO97">
        <f t="shared" si="176"/>
        <v>1</v>
      </c>
      <c r="BP97">
        <f t="shared" si="176"/>
        <v>1</v>
      </c>
      <c r="BQ97">
        <f t="shared" si="176"/>
        <v>1</v>
      </c>
      <c r="BR97">
        <f t="shared" si="206"/>
        <v>809</v>
      </c>
      <c r="BS97">
        <f t="shared" si="207"/>
        <v>884</v>
      </c>
      <c r="BT97">
        <f t="shared" si="208"/>
        <v>1166</v>
      </c>
      <c r="BV97">
        <f t="shared" si="209"/>
        <v>0</v>
      </c>
      <c r="BW97">
        <f t="shared" si="210"/>
        <v>0</v>
      </c>
      <c r="BX97">
        <f t="shared" si="211"/>
        <v>0</v>
      </c>
      <c r="BY97">
        <f t="shared" si="212"/>
        <v>1</v>
      </c>
      <c r="BZ97">
        <f>IF(OR(EcoReviva!$L$6=10,EcoReviva!$L$6=15,EcoReviva!$L$6=20),1,IF(EcoReviva!$K$6&lt;51,1,(1-(EcoReviva!$K$6-50)*0.005)))</f>
        <v>1</v>
      </c>
      <c r="CN97" s="123">
        <v>21</v>
      </c>
      <c r="CO97" s="131">
        <f>CO96*2</f>
        <v>2.6666666666666668E-2</v>
      </c>
    </row>
    <row r="98" spans="1:97" x14ac:dyDescent="0.25">
      <c r="A98" t="str">
        <f t="shared" si="177"/>
        <v>15021515</v>
      </c>
      <c r="D98">
        <v>1</v>
      </c>
      <c r="E98">
        <v>50</v>
      </c>
      <c r="F98">
        <v>215</v>
      </c>
      <c r="G98">
        <v>15</v>
      </c>
      <c r="H98">
        <v>15.9</v>
      </c>
      <c r="I98">
        <v>0</v>
      </c>
      <c r="J98">
        <v>26</v>
      </c>
      <c r="K98">
        <v>30</v>
      </c>
      <c r="L98" s="120">
        <v>47.8</v>
      </c>
      <c r="M98" s="114">
        <f t="shared" si="178"/>
        <v>2847.0492753623193</v>
      </c>
      <c r="N98" s="7">
        <v>4302.5567439745028</v>
      </c>
      <c r="O98" s="7">
        <v>4481.7988603493422</v>
      </c>
      <c r="P98" s="7">
        <v>6540.76</v>
      </c>
      <c r="Q98" s="120">
        <v>1.5</v>
      </c>
      <c r="R98">
        <f t="shared" si="174"/>
        <v>1.08</v>
      </c>
      <c r="S98">
        <f t="shared" si="174"/>
        <v>1.08</v>
      </c>
      <c r="T98">
        <f t="shared" si="174"/>
        <v>1.08</v>
      </c>
      <c r="U98">
        <f t="shared" si="179"/>
        <v>350</v>
      </c>
      <c r="V98">
        <f t="shared" si="180"/>
        <v>952</v>
      </c>
      <c r="W98">
        <f t="shared" si="181"/>
        <v>992</v>
      </c>
      <c r="X98">
        <f t="shared" si="182"/>
        <v>1447</v>
      </c>
      <c r="Y98">
        <f t="shared" si="183"/>
        <v>60</v>
      </c>
      <c r="Z98">
        <f t="shared" si="184"/>
        <v>164</v>
      </c>
      <c r="AA98">
        <f t="shared" si="185"/>
        <v>171</v>
      </c>
      <c r="AB98">
        <f t="shared" si="186"/>
        <v>249</v>
      </c>
      <c r="AC98" s="212">
        <f t="shared" si="187"/>
        <v>2.5817099906024713E-2</v>
      </c>
      <c r="AD98" s="212">
        <f t="shared" si="188"/>
        <v>0.17563897577584564</v>
      </c>
      <c r="AE98" s="212">
        <f t="shared" si="189"/>
        <v>0.1902802913732955</v>
      </c>
      <c r="AF98" s="212">
        <f t="shared" si="190"/>
        <v>0.39135677963464771</v>
      </c>
      <c r="AG98" s="166">
        <f t="shared" si="191"/>
        <v>2.0829999999999999E-4</v>
      </c>
      <c r="AH98" s="166">
        <f t="shared" si="192"/>
        <v>1.724</v>
      </c>
      <c r="AI98" s="166">
        <f t="shared" si="193"/>
        <v>2</v>
      </c>
      <c r="AJ98" s="166">
        <f t="shared" si="194"/>
        <v>4.6182900000000003E-4</v>
      </c>
      <c r="AK98" s="114">
        <v>587.31626956044784</v>
      </c>
      <c r="AL98" s="7">
        <v>611.78353807115786</v>
      </c>
      <c r="AM98" s="7">
        <v>892.84</v>
      </c>
      <c r="AN98">
        <f t="shared" si="175"/>
        <v>1.01</v>
      </c>
      <c r="AO98">
        <f t="shared" si="175"/>
        <v>1.01</v>
      </c>
      <c r="AP98">
        <f t="shared" si="175"/>
        <v>1.01</v>
      </c>
      <c r="AQ98">
        <f t="shared" si="195"/>
        <v>587</v>
      </c>
      <c r="AR98">
        <f t="shared" si="196"/>
        <v>612</v>
      </c>
      <c r="AS98">
        <f t="shared" si="197"/>
        <v>893</v>
      </c>
      <c r="AT98">
        <f t="shared" si="198"/>
        <v>252</v>
      </c>
      <c r="AU98">
        <f t="shared" si="199"/>
        <v>263</v>
      </c>
      <c r="AV98">
        <f t="shared" si="200"/>
        <v>384</v>
      </c>
      <c r="AW98" s="212">
        <f t="shared" si="201"/>
        <v>0.40046955799660794</v>
      </c>
      <c r="AX98" s="212">
        <f t="shared" si="202"/>
        <v>0.43475068124906868</v>
      </c>
      <c r="AY98" s="212">
        <f t="shared" si="203"/>
        <v>0.90107714793438398</v>
      </c>
      <c r="AZ98" s="118">
        <f t="shared" si="204"/>
        <v>2.2000000000000002</v>
      </c>
      <c r="BA98" s="271">
        <v>15.5</v>
      </c>
      <c r="BB98" s="121">
        <v>16.8</v>
      </c>
      <c r="BC98" s="121">
        <v>27.5</v>
      </c>
      <c r="BE98" s="7">
        <v>3558.811594202899</v>
      </c>
      <c r="BG98" s="122">
        <f t="shared" si="205"/>
        <v>0.8</v>
      </c>
      <c r="BJ98">
        <v>0</v>
      </c>
      <c r="BK98">
        <v>10</v>
      </c>
      <c r="BL98">
        <v>11.1</v>
      </c>
      <c r="BM98">
        <v>21.85</v>
      </c>
      <c r="BO98">
        <f t="shared" si="176"/>
        <v>1</v>
      </c>
      <c r="BP98">
        <f t="shared" si="176"/>
        <v>1</v>
      </c>
      <c r="BQ98">
        <f t="shared" si="176"/>
        <v>1</v>
      </c>
      <c r="BR98">
        <f t="shared" si="206"/>
        <v>587</v>
      </c>
      <c r="BS98">
        <f t="shared" si="207"/>
        <v>612</v>
      </c>
      <c r="BT98">
        <f t="shared" si="208"/>
        <v>893</v>
      </c>
      <c r="BV98">
        <f t="shared" si="209"/>
        <v>0</v>
      </c>
      <c r="BW98">
        <f t="shared" si="210"/>
        <v>0</v>
      </c>
      <c r="BX98">
        <f t="shared" si="211"/>
        <v>0</v>
      </c>
      <c r="BY98">
        <f t="shared" si="212"/>
        <v>1</v>
      </c>
      <c r="BZ98">
        <f>IF(OR(EcoReviva!$L$6=10,EcoReviva!$L$6=15,EcoReviva!$L$6=20),1,IF(EcoReviva!$K$6&lt;51,1,(1-(EcoReviva!$K$6-50)*0.005)))</f>
        <v>1</v>
      </c>
    </row>
    <row r="99" spans="1:97" x14ac:dyDescent="0.25">
      <c r="A99" t="str">
        <f t="shared" si="177"/>
        <v>15021516</v>
      </c>
      <c r="D99">
        <v>1</v>
      </c>
      <c r="E99">
        <v>50</v>
      </c>
      <c r="F99">
        <v>215</v>
      </c>
      <c r="G99">
        <v>16</v>
      </c>
      <c r="H99">
        <v>15.9</v>
      </c>
      <c r="I99">
        <v>0</v>
      </c>
      <c r="J99">
        <v>26</v>
      </c>
      <c r="K99">
        <v>30</v>
      </c>
      <c r="L99" s="120">
        <v>47.8</v>
      </c>
      <c r="M99" s="114">
        <f t="shared" si="178"/>
        <v>2648.5014492753626</v>
      </c>
      <c r="N99" s="7">
        <v>6291.7251954043459</v>
      </c>
      <c r="O99" s="7">
        <v>6553.83496101116</v>
      </c>
      <c r="P99" s="7">
        <v>9564.7000000000007</v>
      </c>
      <c r="Q99" s="120">
        <v>1.5</v>
      </c>
      <c r="R99">
        <f t="shared" si="174"/>
        <v>1.1000000000000001</v>
      </c>
      <c r="S99">
        <f t="shared" si="174"/>
        <v>1.1000000000000001</v>
      </c>
      <c r="T99">
        <f t="shared" si="174"/>
        <v>1.1000000000000001</v>
      </c>
      <c r="U99">
        <f t="shared" si="179"/>
        <v>326</v>
      </c>
      <c r="V99">
        <f t="shared" si="180"/>
        <v>1354</v>
      </c>
      <c r="W99">
        <f t="shared" si="181"/>
        <v>1410</v>
      </c>
      <c r="X99">
        <f t="shared" si="182"/>
        <v>2058</v>
      </c>
      <c r="Y99">
        <f t="shared" si="183"/>
        <v>56</v>
      </c>
      <c r="Z99">
        <f t="shared" si="184"/>
        <v>233</v>
      </c>
      <c r="AA99">
        <f t="shared" si="185"/>
        <v>243</v>
      </c>
      <c r="AB99">
        <f t="shared" si="186"/>
        <v>354</v>
      </c>
      <c r="AC99" s="212">
        <f t="shared" si="187"/>
        <v>5.9716032367722258E-2</v>
      </c>
      <c r="AD99" s="212">
        <f t="shared" si="188"/>
        <v>0.93853995937339618</v>
      </c>
      <c r="AE99" s="212">
        <f t="shared" si="189"/>
        <v>1.0183526435274326</v>
      </c>
      <c r="AF99" s="212">
        <f t="shared" si="190"/>
        <v>2.116733180250427</v>
      </c>
      <c r="AG99" s="166">
        <f t="shared" si="191"/>
        <v>2.0829999999999999E-4</v>
      </c>
      <c r="AH99" s="166">
        <f t="shared" si="192"/>
        <v>1.724</v>
      </c>
      <c r="AI99" s="166">
        <f t="shared" si="193"/>
        <v>4</v>
      </c>
      <c r="AJ99" s="166">
        <f t="shared" si="194"/>
        <v>1.392796E-3</v>
      </c>
      <c r="AK99" s="114">
        <v>963.35813446001066</v>
      </c>
      <c r="AL99" s="7">
        <v>1003.4910975149082</v>
      </c>
      <c r="AM99" s="7">
        <v>1464.5</v>
      </c>
      <c r="AN99">
        <f t="shared" si="175"/>
        <v>0.95</v>
      </c>
      <c r="AO99">
        <f t="shared" si="175"/>
        <v>0.95</v>
      </c>
      <c r="AP99">
        <f t="shared" si="175"/>
        <v>0.95</v>
      </c>
      <c r="AQ99">
        <f t="shared" si="195"/>
        <v>963</v>
      </c>
      <c r="AR99">
        <f t="shared" si="196"/>
        <v>1003</v>
      </c>
      <c r="AS99">
        <f t="shared" si="197"/>
        <v>1465</v>
      </c>
      <c r="AT99">
        <f t="shared" si="198"/>
        <v>414</v>
      </c>
      <c r="AU99">
        <f t="shared" si="199"/>
        <v>431</v>
      </c>
      <c r="AV99">
        <f t="shared" si="200"/>
        <v>630</v>
      </c>
      <c r="AW99" s="212">
        <f t="shared" si="201"/>
        <v>2.8715791582678296</v>
      </c>
      <c r="AX99" s="212">
        <f t="shared" si="202"/>
        <v>3.1058811138641853</v>
      </c>
      <c r="AY99" s="212">
        <f t="shared" si="203"/>
        <v>6.5148583388312522</v>
      </c>
      <c r="AZ99" s="118">
        <f t="shared" si="204"/>
        <v>4.3</v>
      </c>
      <c r="BA99" s="271">
        <v>15.5</v>
      </c>
      <c r="BB99" s="121">
        <v>16.8</v>
      </c>
      <c r="BC99" s="121">
        <v>27.5</v>
      </c>
      <c r="BE99" s="7">
        <v>3894.855072463768</v>
      </c>
      <c r="BG99" s="122">
        <f t="shared" si="205"/>
        <v>0.68</v>
      </c>
      <c r="BJ99">
        <v>0</v>
      </c>
      <c r="BK99">
        <v>10</v>
      </c>
      <c r="BL99">
        <v>11.1</v>
      </c>
      <c r="BM99">
        <v>21.85</v>
      </c>
      <c r="BO99">
        <f t="shared" si="176"/>
        <v>1</v>
      </c>
      <c r="BP99">
        <f t="shared" si="176"/>
        <v>1</v>
      </c>
      <c r="BQ99">
        <f t="shared" si="176"/>
        <v>1</v>
      </c>
      <c r="BR99">
        <f t="shared" si="206"/>
        <v>963</v>
      </c>
      <c r="BS99">
        <f t="shared" si="207"/>
        <v>1003</v>
      </c>
      <c r="BT99">
        <f t="shared" si="208"/>
        <v>1465</v>
      </c>
      <c r="BV99">
        <f t="shared" si="209"/>
        <v>0</v>
      </c>
      <c r="BW99">
        <f t="shared" si="210"/>
        <v>0</v>
      </c>
      <c r="BX99">
        <f t="shared" si="211"/>
        <v>0</v>
      </c>
      <c r="BY99">
        <f t="shared" si="212"/>
        <v>1</v>
      </c>
      <c r="BZ99">
        <f>IF(OR(EcoReviva!$L$6=10,EcoReviva!$L$6=15,EcoReviva!$L$6=20),1,IF(EcoReviva!$K$6&lt;51,1,(1-(EcoReviva!$K$6-50)*0.005)))</f>
        <v>1</v>
      </c>
    </row>
    <row r="100" spans="1:97" x14ac:dyDescent="0.25">
      <c r="A100" t="str">
        <f t="shared" si="177"/>
        <v>15021520</v>
      </c>
      <c r="D100">
        <v>1</v>
      </c>
      <c r="E100">
        <v>50</v>
      </c>
      <c r="F100">
        <v>215</v>
      </c>
      <c r="G100">
        <v>20</v>
      </c>
      <c r="H100">
        <v>20.9</v>
      </c>
      <c r="I100">
        <v>0</v>
      </c>
      <c r="J100">
        <v>26</v>
      </c>
      <c r="K100">
        <v>30</v>
      </c>
      <c r="L100" s="120">
        <v>47.8</v>
      </c>
      <c r="M100" s="114">
        <f t="shared" si="178"/>
        <v>3981.2173913043475</v>
      </c>
      <c r="N100" s="7">
        <v>5696.5662496175182</v>
      </c>
      <c r="O100" s="7">
        <v>6224.1991397456159</v>
      </c>
      <c r="P100" s="7">
        <v>8205.24</v>
      </c>
      <c r="Q100" s="120">
        <v>1.5</v>
      </c>
      <c r="R100">
        <f t="shared" si="174"/>
        <v>1.08</v>
      </c>
      <c r="S100">
        <f t="shared" si="174"/>
        <v>1.08</v>
      </c>
      <c r="T100">
        <f t="shared" si="174"/>
        <v>1.08</v>
      </c>
      <c r="U100">
        <f t="shared" si="179"/>
        <v>490</v>
      </c>
      <c r="V100">
        <f t="shared" si="180"/>
        <v>1261</v>
      </c>
      <c r="W100">
        <f t="shared" si="181"/>
        <v>1377</v>
      </c>
      <c r="X100">
        <f t="shared" si="182"/>
        <v>1816</v>
      </c>
      <c r="Y100">
        <f t="shared" si="183"/>
        <v>84</v>
      </c>
      <c r="Z100">
        <f t="shared" si="184"/>
        <v>217</v>
      </c>
      <c r="AA100">
        <f t="shared" si="185"/>
        <v>237</v>
      </c>
      <c r="AB100">
        <f t="shared" si="186"/>
        <v>312</v>
      </c>
      <c r="AC100" s="212">
        <f t="shared" si="187"/>
        <v>3.6366345657216768E-2</v>
      </c>
      <c r="AD100" s="212">
        <f t="shared" si="188"/>
        <v>0.22671158985502807</v>
      </c>
      <c r="AE100" s="212">
        <f t="shared" si="189"/>
        <v>0.26889880264468063</v>
      </c>
      <c r="AF100" s="212">
        <f t="shared" si="190"/>
        <v>0.45815923792911134</v>
      </c>
      <c r="AG100" s="166">
        <f t="shared" si="191"/>
        <v>1.2760000000000001E-4</v>
      </c>
      <c r="AH100" s="166">
        <f t="shared" si="192"/>
        <v>1.7219</v>
      </c>
      <c r="AI100" s="166">
        <f t="shared" si="193"/>
        <v>2</v>
      </c>
      <c r="AJ100" s="166">
        <f t="shared" si="194"/>
        <v>3.76611E-4</v>
      </c>
      <c r="AK100" s="114">
        <v>704.00695650122941</v>
      </c>
      <c r="AL100" s="7">
        <v>769.21417236639559</v>
      </c>
      <c r="AM100" s="7">
        <v>1014.04</v>
      </c>
      <c r="AN100">
        <f t="shared" si="175"/>
        <v>0.95</v>
      </c>
      <c r="AO100">
        <f t="shared" si="175"/>
        <v>0.95</v>
      </c>
      <c r="AP100">
        <f t="shared" si="175"/>
        <v>0.95</v>
      </c>
      <c r="AQ100">
        <f t="shared" si="195"/>
        <v>704</v>
      </c>
      <c r="AR100">
        <f t="shared" si="196"/>
        <v>769</v>
      </c>
      <c r="AS100">
        <f t="shared" si="197"/>
        <v>1014</v>
      </c>
      <c r="AT100">
        <f t="shared" si="198"/>
        <v>303</v>
      </c>
      <c r="AU100">
        <f t="shared" si="199"/>
        <v>331</v>
      </c>
      <c r="AV100">
        <f t="shared" si="200"/>
        <v>436</v>
      </c>
      <c r="AW100" s="212">
        <f t="shared" si="201"/>
        <v>0.43287045752449693</v>
      </c>
      <c r="AX100" s="212">
        <f t="shared" si="202"/>
        <v>0.51384506816237996</v>
      </c>
      <c r="AY100" s="212">
        <f t="shared" si="203"/>
        <v>0.87754597163755244</v>
      </c>
      <c r="AZ100" s="118">
        <f t="shared" si="204"/>
        <v>2.9</v>
      </c>
      <c r="BA100" s="271">
        <v>15.5</v>
      </c>
      <c r="BB100" s="121">
        <v>16.8</v>
      </c>
      <c r="BC100" s="121">
        <v>27.5</v>
      </c>
      <c r="BE100" s="7">
        <v>4976.5217391304341</v>
      </c>
      <c r="BG100" s="122">
        <f t="shared" si="205"/>
        <v>0.8</v>
      </c>
      <c r="BJ100">
        <v>0</v>
      </c>
      <c r="BK100">
        <v>10</v>
      </c>
      <c r="BL100">
        <v>11.1</v>
      </c>
      <c r="BM100">
        <v>21.85</v>
      </c>
      <c r="BO100">
        <f t="shared" si="176"/>
        <v>1</v>
      </c>
      <c r="BP100">
        <f t="shared" si="176"/>
        <v>1</v>
      </c>
      <c r="BQ100">
        <f t="shared" si="176"/>
        <v>1</v>
      </c>
      <c r="BR100">
        <f t="shared" si="206"/>
        <v>704</v>
      </c>
      <c r="BS100">
        <f t="shared" si="207"/>
        <v>769</v>
      </c>
      <c r="BT100">
        <f t="shared" si="208"/>
        <v>1014</v>
      </c>
      <c r="BV100">
        <f t="shared" si="209"/>
        <v>0</v>
      </c>
      <c r="BW100">
        <f t="shared" si="210"/>
        <v>0</v>
      </c>
      <c r="BX100">
        <f t="shared" si="211"/>
        <v>0</v>
      </c>
      <c r="BY100">
        <f t="shared" si="212"/>
        <v>1</v>
      </c>
      <c r="BZ100">
        <f>IF(OR(EcoReviva!$L$6=10,EcoReviva!$L$6=15,EcoReviva!$L$6=20),1,IF(EcoReviva!$K$6&lt;51,1,(1-(EcoReviva!$K$6-50)*0.005)))</f>
        <v>1</v>
      </c>
      <c r="CN100" s="161" t="s">
        <v>204</v>
      </c>
      <c r="CO100" s="162" t="s">
        <v>41</v>
      </c>
      <c r="CP100" s="163" t="s">
        <v>205</v>
      </c>
      <c r="CQ100" s="163" t="s">
        <v>5</v>
      </c>
      <c r="CR100" s="163" t="s">
        <v>203</v>
      </c>
      <c r="CS100" s="201" t="s">
        <v>206</v>
      </c>
    </row>
    <row r="101" spans="1:97" x14ac:dyDescent="0.25">
      <c r="A101" t="str">
        <f t="shared" si="177"/>
        <v>15021521</v>
      </c>
      <c r="D101">
        <v>1</v>
      </c>
      <c r="E101">
        <v>50</v>
      </c>
      <c r="F101">
        <v>215</v>
      </c>
      <c r="G101">
        <v>21</v>
      </c>
      <c r="H101">
        <v>20.9</v>
      </c>
      <c r="I101">
        <v>0</v>
      </c>
      <c r="J101">
        <v>26</v>
      </c>
      <c r="K101">
        <v>30</v>
      </c>
      <c r="L101" s="120">
        <v>47.8</v>
      </c>
      <c r="M101" s="114">
        <f t="shared" si="178"/>
        <v>4239.1072463768114</v>
      </c>
      <c r="N101" s="7">
        <v>8102.8384881891643</v>
      </c>
      <c r="O101" s="7">
        <v>8440.3982243391856</v>
      </c>
      <c r="P101" s="7">
        <v>12317.96</v>
      </c>
      <c r="Q101" s="120">
        <v>1.5</v>
      </c>
      <c r="R101">
        <f t="shared" si="174"/>
        <v>1.05</v>
      </c>
      <c r="S101">
        <f t="shared" si="174"/>
        <v>1.05</v>
      </c>
      <c r="T101">
        <f t="shared" si="174"/>
        <v>1.05</v>
      </c>
      <c r="U101">
        <f t="shared" si="179"/>
        <v>522</v>
      </c>
      <c r="V101">
        <f t="shared" si="180"/>
        <v>1870</v>
      </c>
      <c r="W101">
        <f t="shared" si="181"/>
        <v>1948</v>
      </c>
      <c r="X101">
        <f t="shared" si="182"/>
        <v>2843</v>
      </c>
      <c r="Y101">
        <f t="shared" si="183"/>
        <v>90</v>
      </c>
      <c r="Z101">
        <f t="shared" si="184"/>
        <v>322</v>
      </c>
      <c r="AA101">
        <f t="shared" si="185"/>
        <v>335</v>
      </c>
      <c r="AB101">
        <f t="shared" si="186"/>
        <v>489</v>
      </c>
      <c r="AC101" s="212">
        <f t="shared" si="187"/>
        <v>6.407021410044475E-2</v>
      </c>
      <c r="AD101" s="212">
        <f t="shared" si="188"/>
        <v>0.73128810932024768</v>
      </c>
      <c r="AE101" s="212">
        <f t="shared" si="189"/>
        <v>0.78905417904088504</v>
      </c>
      <c r="AF101" s="212">
        <f t="shared" si="190"/>
        <v>1.6337059819579927</v>
      </c>
      <c r="AG101" s="166">
        <f t="shared" si="191"/>
        <v>1.2760000000000001E-4</v>
      </c>
      <c r="AH101" s="166">
        <f t="shared" si="192"/>
        <v>1.7219</v>
      </c>
      <c r="AI101" s="166">
        <f t="shared" si="193"/>
        <v>4</v>
      </c>
      <c r="AJ101" s="166">
        <f t="shared" si="194"/>
        <v>5.1420100000000005E-4</v>
      </c>
      <c r="AK101" s="114">
        <v>1051.0569439418873</v>
      </c>
      <c r="AL101" s="7">
        <v>1094.8433905300585</v>
      </c>
      <c r="AM101" s="7">
        <v>1597.82</v>
      </c>
      <c r="AN101">
        <f t="shared" si="175"/>
        <v>0.85</v>
      </c>
      <c r="AO101">
        <f t="shared" si="175"/>
        <v>0.85</v>
      </c>
      <c r="AP101">
        <f t="shared" si="175"/>
        <v>0.85</v>
      </c>
      <c r="AQ101">
        <f t="shared" si="195"/>
        <v>1051</v>
      </c>
      <c r="AR101">
        <f t="shared" si="196"/>
        <v>1095</v>
      </c>
      <c r="AS101">
        <f t="shared" si="197"/>
        <v>1598</v>
      </c>
      <c r="AT101">
        <f t="shared" si="198"/>
        <v>452</v>
      </c>
      <c r="AU101">
        <f t="shared" si="199"/>
        <v>471</v>
      </c>
      <c r="AV101">
        <f t="shared" si="200"/>
        <v>687</v>
      </c>
      <c r="AW101" s="212">
        <f t="shared" si="201"/>
        <v>1.4039352205232198</v>
      </c>
      <c r="AX101" s="212">
        <f t="shared" si="202"/>
        <v>1.5198170147897951</v>
      </c>
      <c r="AY101" s="212">
        <f t="shared" si="203"/>
        <v>3.1482127077708228</v>
      </c>
      <c r="AZ101" s="118">
        <f t="shared" si="204"/>
        <v>5.7</v>
      </c>
      <c r="BA101" s="271">
        <v>15.5</v>
      </c>
      <c r="BB101" s="121">
        <v>16.8</v>
      </c>
      <c r="BC101" s="121">
        <v>27.5</v>
      </c>
      <c r="BE101" s="7">
        <v>5298.884057971014</v>
      </c>
      <c r="BG101" s="122">
        <f t="shared" si="205"/>
        <v>0.8</v>
      </c>
      <c r="BJ101">
        <v>0</v>
      </c>
      <c r="BK101">
        <v>10</v>
      </c>
      <c r="BL101">
        <v>11.1</v>
      </c>
      <c r="BM101">
        <v>21.85</v>
      </c>
      <c r="BO101">
        <f t="shared" si="176"/>
        <v>1</v>
      </c>
      <c r="BP101">
        <f t="shared" si="176"/>
        <v>1</v>
      </c>
      <c r="BQ101">
        <f t="shared" si="176"/>
        <v>1</v>
      </c>
      <c r="BR101">
        <f t="shared" si="206"/>
        <v>1051</v>
      </c>
      <c r="BS101">
        <f t="shared" si="207"/>
        <v>1095</v>
      </c>
      <c r="BT101">
        <f t="shared" si="208"/>
        <v>1598</v>
      </c>
      <c r="BV101">
        <f t="shared" si="209"/>
        <v>0</v>
      </c>
      <c r="BW101">
        <f t="shared" si="210"/>
        <v>0</v>
      </c>
      <c r="BX101">
        <f t="shared" si="211"/>
        <v>0</v>
      </c>
      <c r="BY101">
        <f t="shared" si="212"/>
        <v>1</v>
      </c>
      <c r="BZ101">
        <f>IF(OR(EcoReviva!$L$6=10,EcoReviva!$L$6=15,EcoReviva!$L$6=20),1,IF(EcoReviva!$K$6&lt;51,1,(1-(EcoReviva!$K$6-50)*0.005)))</f>
        <v>1</v>
      </c>
      <c r="CN101" s="164"/>
      <c r="CO101" s="165"/>
      <c r="CP101" s="166"/>
      <c r="CQ101" s="166"/>
      <c r="CR101" s="166"/>
      <c r="CS101" s="202"/>
    </row>
    <row r="102" spans="1:97" x14ac:dyDescent="0.25">
      <c r="A102" t="str">
        <f t="shared" si="177"/>
        <v>15023510</v>
      </c>
      <c r="D102">
        <v>1</v>
      </c>
      <c r="E102">
        <v>50</v>
      </c>
      <c r="F102">
        <v>235</v>
      </c>
      <c r="G102">
        <v>10</v>
      </c>
      <c r="H102">
        <v>10.9</v>
      </c>
      <c r="I102">
        <v>0</v>
      </c>
      <c r="J102">
        <v>26</v>
      </c>
      <c r="K102">
        <v>30</v>
      </c>
      <c r="L102" s="120">
        <v>47.2</v>
      </c>
      <c r="M102" s="114">
        <f t="shared" si="178"/>
        <v>2323.8000000000002</v>
      </c>
      <c r="N102" s="7">
        <v>3860.4188735925432</v>
      </c>
      <c r="O102" s="7">
        <v>4228.9855673527691</v>
      </c>
      <c r="P102" s="7">
        <v>5636.58</v>
      </c>
      <c r="Q102" s="120">
        <v>1.5</v>
      </c>
      <c r="R102">
        <f t="shared" si="174"/>
        <v>1.08</v>
      </c>
      <c r="S102">
        <f t="shared" si="174"/>
        <v>1.08</v>
      </c>
      <c r="T102">
        <f t="shared" si="174"/>
        <v>1.08</v>
      </c>
      <c r="U102">
        <f t="shared" si="179"/>
        <v>286</v>
      </c>
      <c r="V102">
        <f t="shared" si="180"/>
        <v>854</v>
      </c>
      <c r="W102">
        <f t="shared" si="181"/>
        <v>936</v>
      </c>
      <c r="X102">
        <f t="shared" si="182"/>
        <v>1247</v>
      </c>
      <c r="Y102">
        <f t="shared" si="183"/>
        <v>49</v>
      </c>
      <c r="Z102">
        <f t="shared" si="184"/>
        <v>147</v>
      </c>
      <c r="AA102">
        <f t="shared" si="185"/>
        <v>161</v>
      </c>
      <c r="AB102">
        <f t="shared" si="186"/>
        <v>214</v>
      </c>
      <c r="AC102" s="212">
        <f t="shared" si="187"/>
        <v>2.3311125145900329E-2</v>
      </c>
      <c r="AD102" s="212">
        <f t="shared" si="188"/>
        <v>0.17641385017725697</v>
      </c>
      <c r="AE102" s="212">
        <f t="shared" si="189"/>
        <v>0.20879456995520349</v>
      </c>
      <c r="AF102" s="212">
        <f t="shared" si="190"/>
        <v>0.35404701639768899</v>
      </c>
      <c r="AG102" s="166">
        <f t="shared" si="191"/>
        <v>3.969E-4</v>
      </c>
      <c r="AH102" s="166">
        <f t="shared" si="192"/>
        <v>1.7345999999999999</v>
      </c>
      <c r="AI102" s="166">
        <f t="shared" si="193"/>
        <v>2</v>
      </c>
      <c r="AJ102" s="166">
        <f t="shared" si="194"/>
        <v>3.6734700000000002E-4</v>
      </c>
      <c r="AK102" s="114">
        <v>535.19789031294818</v>
      </c>
      <c r="AL102" s="7">
        <v>586.29496640731588</v>
      </c>
      <c r="AM102" s="7">
        <v>781.44</v>
      </c>
      <c r="AN102">
        <f t="shared" si="175"/>
        <v>0.98</v>
      </c>
      <c r="AO102">
        <f t="shared" si="175"/>
        <v>0.98</v>
      </c>
      <c r="AP102">
        <f t="shared" si="175"/>
        <v>0.98</v>
      </c>
      <c r="AQ102">
        <f t="shared" si="195"/>
        <v>535</v>
      </c>
      <c r="AR102">
        <f t="shared" si="196"/>
        <v>586</v>
      </c>
      <c r="AS102">
        <f t="shared" si="197"/>
        <v>781</v>
      </c>
      <c r="AT102">
        <f t="shared" si="198"/>
        <v>230</v>
      </c>
      <c r="AU102">
        <f t="shared" si="199"/>
        <v>252</v>
      </c>
      <c r="AV102">
        <f t="shared" si="200"/>
        <v>336</v>
      </c>
      <c r="AW102" s="212">
        <f t="shared" si="201"/>
        <v>0.4048257165056765</v>
      </c>
      <c r="AX102" s="212">
        <f t="shared" si="202"/>
        <v>0.47981005457399201</v>
      </c>
      <c r="AY102" s="212">
        <f t="shared" si="203"/>
        <v>0.82016879138287258</v>
      </c>
      <c r="AZ102" s="118">
        <f t="shared" si="204"/>
        <v>1.6</v>
      </c>
      <c r="BA102" s="1">
        <v>14.8</v>
      </c>
      <c r="BB102">
        <v>16.600000000000001</v>
      </c>
      <c r="BC102">
        <v>28</v>
      </c>
      <c r="BE102" s="7">
        <v>2582</v>
      </c>
      <c r="BG102" s="122">
        <f t="shared" si="205"/>
        <v>0.9</v>
      </c>
      <c r="BJ102">
        <v>0</v>
      </c>
      <c r="BK102">
        <v>10.4</v>
      </c>
      <c r="BL102">
        <v>12.2</v>
      </c>
      <c r="BM102">
        <v>21.85</v>
      </c>
      <c r="BO102">
        <f t="shared" si="176"/>
        <v>1</v>
      </c>
      <c r="BP102">
        <f t="shared" si="176"/>
        <v>1</v>
      </c>
      <c r="BQ102">
        <f t="shared" si="176"/>
        <v>1</v>
      </c>
      <c r="BR102">
        <f t="shared" si="206"/>
        <v>535</v>
      </c>
      <c r="BS102">
        <f t="shared" si="207"/>
        <v>586</v>
      </c>
      <c r="BT102">
        <f t="shared" si="208"/>
        <v>781</v>
      </c>
      <c r="BV102">
        <f t="shared" si="209"/>
        <v>0</v>
      </c>
      <c r="BW102">
        <f t="shared" si="210"/>
        <v>0</v>
      </c>
      <c r="BX102">
        <f t="shared" si="211"/>
        <v>0</v>
      </c>
      <c r="BY102">
        <f t="shared" si="212"/>
        <v>1</v>
      </c>
      <c r="BZ102">
        <f>IF(OR(EcoReviva!$L$6=10,EcoReviva!$L$6=15,EcoReviva!$L$6=20),1,IF(EcoReviva!$K$6&lt;51,1,(1-(EcoReviva!$K$6-50)*0.005)))</f>
        <v>1</v>
      </c>
      <c r="CN102" s="322" t="s">
        <v>207</v>
      </c>
      <c r="CO102" s="323"/>
      <c r="CP102" s="323"/>
      <c r="CQ102" s="323"/>
      <c r="CR102" s="323"/>
      <c r="CS102" s="324"/>
    </row>
    <row r="103" spans="1:97" x14ac:dyDescent="0.25">
      <c r="A103" t="str">
        <f t="shared" si="177"/>
        <v>15023511</v>
      </c>
      <c r="D103">
        <v>1</v>
      </c>
      <c r="E103">
        <v>50</v>
      </c>
      <c r="F103">
        <v>235</v>
      </c>
      <c r="G103">
        <v>11</v>
      </c>
      <c r="H103">
        <v>10.9</v>
      </c>
      <c r="I103">
        <v>0</v>
      </c>
      <c r="J103">
        <v>26</v>
      </c>
      <c r="K103">
        <v>30</v>
      </c>
      <c r="L103" s="120">
        <v>47.2</v>
      </c>
      <c r="M103" s="114">
        <f t="shared" si="178"/>
        <v>2261.6800000000003</v>
      </c>
      <c r="N103" s="7">
        <v>5237.9452617275747</v>
      </c>
      <c r="O103" s="7">
        <v>5738.028861571599</v>
      </c>
      <c r="P103" s="7">
        <v>7647.9</v>
      </c>
      <c r="Q103" s="120">
        <v>1.5</v>
      </c>
      <c r="R103">
        <f t="shared" si="174"/>
        <v>1.1000000000000001</v>
      </c>
      <c r="S103">
        <f t="shared" si="174"/>
        <v>1.1000000000000001</v>
      </c>
      <c r="T103">
        <f t="shared" si="174"/>
        <v>1.1000000000000001</v>
      </c>
      <c r="U103">
        <f t="shared" si="179"/>
        <v>278</v>
      </c>
      <c r="V103">
        <f t="shared" si="180"/>
        <v>1127</v>
      </c>
      <c r="W103">
        <f t="shared" si="181"/>
        <v>1235</v>
      </c>
      <c r="X103">
        <f t="shared" si="182"/>
        <v>1646</v>
      </c>
      <c r="Y103">
        <f t="shared" si="183"/>
        <v>48</v>
      </c>
      <c r="Z103">
        <f t="shared" si="184"/>
        <v>194</v>
      </c>
      <c r="AA103">
        <f t="shared" si="185"/>
        <v>212</v>
      </c>
      <c r="AB103">
        <f t="shared" si="186"/>
        <v>283</v>
      </c>
      <c r="AC103" s="212">
        <f t="shared" si="187"/>
        <v>4.1271348703873084E-2</v>
      </c>
      <c r="AD103" s="212">
        <f t="shared" si="188"/>
        <v>0.53096530012815368</v>
      </c>
      <c r="AE103" s="212">
        <f t="shared" si="189"/>
        <v>0.62519596900871299</v>
      </c>
      <c r="AF103" s="212">
        <f t="shared" si="190"/>
        <v>1.0651288475703307</v>
      </c>
      <c r="AG103" s="166">
        <f t="shared" si="191"/>
        <v>3.969E-4</v>
      </c>
      <c r="AH103" s="166">
        <f t="shared" si="192"/>
        <v>1.7345999999999999</v>
      </c>
      <c r="AI103" s="166">
        <f t="shared" si="193"/>
        <v>4</v>
      </c>
      <c r="AJ103" s="166">
        <f t="shared" si="194"/>
        <v>5.7428799999999995E-4</v>
      </c>
      <c r="AK103" s="114">
        <v>877</v>
      </c>
      <c r="AL103" s="7">
        <v>961</v>
      </c>
      <c r="AM103" s="7">
        <v>1281</v>
      </c>
      <c r="AN103">
        <f t="shared" si="175"/>
        <v>0.95</v>
      </c>
      <c r="AO103">
        <f t="shared" si="175"/>
        <v>0.95</v>
      </c>
      <c r="AP103">
        <f t="shared" si="175"/>
        <v>0.95</v>
      </c>
      <c r="AQ103">
        <f t="shared" si="195"/>
        <v>877</v>
      </c>
      <c r="AR103">
        <f t="shared" si="196"/>
        <v>961</v>
      </c>
      <c r="AS103">
        <f t="shared" si="197"/>
        <v>1281</v>
      </c>
      <c r="AT103">
        <f t="shared" si="198"/>
        <v>377</v>
      </c>
      <c r="AU103">
        <f t="shared" si="199"/>
        <v>413</v>
      </c>
      <c r="AV103">
        <f t="shared" si="200"/>
        <v>551</v>
      </c>
      <c r="AW103" s="212">
        <f t="shared" si="201"/>
        <v>1.8103076212218832</v>
      </c>
      <c r="AX103" s="212">
        <f t="shared" si="202"/>
        <v>2.1435516462501534</v>
      </c>
      <c r="AY103" s="212">
        <f t="shared" si="203"/>
        <v>3.6601987598910664</v>
      </c>
      <c r="AZ103" s="118">
        <f t="shared" si="204"/>
        <v>3.1</v>
      </c>
      <c r="BA103" s="1">
        <v>14.8</v>
      </c>
      <c r="BB103">
        <v>16.600000000000001</v>
      </c>
      <c r="BC103">
        <v>28</v>
      </c>
      <c r="BE103" s="7">
        <v>3326</v>
      </c>
      <c r="BG103" s="122">
        <f t="shared" si="205"/>
        <v>0.68</v>
      </c>
      <c r="BJ103">
        <v>0</v>
      </c>
      <c r="BK103">
        <v>10.4</v>
      </c>
      <c r="BL103">
        <v>12.2</v>
      </c>
      <c r="BM103">
        <v>21.85</v>
      </c>
      <c r="BO103">
        <f t="shared" si="176"/>
        <v>1</v>
      </c>
      <c r="BP103">
        <f t="shared" si="176"/>
        <v>1</v>
      </c>
      <c r="BQ103">
        <f t="shared" si="176"/>
        <v>1</v>
      </c>
      <c r="BR103">
        <f t="shared" si="206"/>
        <v>877</v>
      </c>
      <c r="BS103">
        <f t="shared" si="207"/>
        <v>961</v>
      </c>
      <c r="BT103">
        <f t="shared" si="208"/>
        <v>1281</v>
      </c>
      <c r="BV103">
        <f t="shared" si="209"/>
        <v>0</v>
      </c>
      <c r="BW103">
        <f t="shared" si="210"/>
        <v>0</v>
      </c>
      <c r="BX103">
        <f t="shared" si="211"/>
        <v>0</v>
      </c>
      <c r="BY103">
        <f t="shared" si="212"/>
        <v>1</v>
      </c>
      <c r="BZ103">
        <f>IF(OR(EcoReviva!$L$6=10,EcoReviva!$L$6=15,EcoReviva!$L$6=20),1,IF(EcoReviva!$K$6&lt;51,1,(1-(EcoReviva!$K$6-50)*0.005)))</f>
        <v>1</v>
      </c>
      <c r="CN103" s="213">
        <v>1</v>
      </c>
      <c r="CO103" s="214">
        <v>4</v>
      </c>
      <c r="CP103" s="167">
        <v>1.3823338826853E-3</v>
      </c>
      <c r="CQ103" s="168">
        <v>1.723172227894</v>
      </c>
      <c r="CR103" s="168">
        <v>1</v>
      </c>
      <c r="CS103" s="203">
        <v>3.3290816326530999E-4</v>
      </c>
    </row>
    <row r="104" spans="1:97" x14ac:dyDescent="0.25">
      <c r="A104" t="str">
        <f t="shared" si="177"/>
        <v>15023515</v>
      </c>
      <c r="D104">
        <v>1</v>
      </c>
      <c r="E104">
        <v>50</v>
      </c>
      <c r="F104">
        <v>235</v>
      </c>
      <c r="G104">
        <v>15</v>
      </c>
      <c r="H104">
        <v>15.9</v>
      </c>
      <c r="I104">
        <v>0</v>
      </c>
      <c r="J104">
        <v>26</v>
      </c>
      <c r="K104">
        <v>30</v>
      </c>
      <c r="L104" s="120">
        <v>48.1</v>
      </c>
      <c r="M104" s="114">
        <f t="shared" si="178"/>
        <v>3329.6000000000004</v>
      </c>
      <c r="N104" s="7">
        <v>4729.715265656896</v>
      </c>
      <c r="O104" s="7">
        <v>4901.7743245246338</v>
      </c>
      <c r="P104" s="7">
        <v>7188.36</v>
      </c>
      <c r="Q104" s="120">
        <v>1.5</v>
      </c>
      <c r="R104">
        <f t="shared" si="174"/>
        <v>1.08</v>
      </c>
      <c r="S104">
        <f t="shared" si="174"/>
        <v>1.08</v>
      </c>
      <c r="T104">
        <f t="shared" si="174"/>
        <v>1.08</v>
      </c>
      <c r="U104">
        <f t="shared" si="179"/>
        <v>410</v>
      </c>
      <c r="V104">
        <f t="shared" si="180"/>
        <v>1047</v>
      </c>
      <c r="W104">
        <f t="shared" si="181"/>
        <v>1085</v>
      </c>
      <c r="X104">
        <f t="shared" si="182"/>
        <v>1591</v>
      </c>
      <c r="Y104">
        <f t="shared" si="183"/>
        <v>71</v>
      </c>
      <c r="Z104">
        <f t="shared" si="184"/>
        <v>180</v>
      </c>
      <c r="AA104">
        <f t="shared" si="185"/>
        <v>187</v>
      </c>
      <c r="AB104">
        <f t="shared" si="186"/>
        <v>274</v>
      </c>
      <c r="AC104" s="212">
        <f t="shared" si="187"/>
        <v>3.6814932675295599E-2</v>
      </c>
      <c r="AD104" s="212">
        <f t="shared" si="188"/>
        <v>0.21624497780116844</v>
      </c>
      <c r="AE104" s="212">
        <f t="shared" si="189"/>
        <v>0.23260417149931811</v>
      </c>
      <c r="AF104" s="212">
        <f t="shared" si="190"/>
        <v>0.48341420395590279</v>
      </c>
      <c r="AG104" s="166">
        <f t="shared" si="191"/>
        <v>2.0829999999999999E-4</v>
      </c>
      <c r="AH104" s="166">
        <f t="shared" si="192"/>
        <v>1.724</v>
      </c>
      <c r="AI104" s="166">
        <f t="shared" si="193"/>
        <v>2</v>
      </c>
      <c r="AJ104" s="166">
        <f t="shared" si="194"/>
        <v>4.6182900000000003E-4</v>
      </c>
      <c r="AK104" s="114">
        <v>645.62512273636446</v>
      </c>
      <c r="AL104" s="7">
        <v>669.11187505864359</v>
      </c>
      <c r="AM104" s="7">
        <v>981.24</v>
      </c>
      <c r="AN104">
        <f t="shared" si="175"/>
        <v>1.01</v>
      </c>
      <c r="AO104">
        <f t="shared" si="175"/>
        <v>1.01</v>
      </c>
      <c r="AP104">
        <f t="shared" si="175"/>
        <v>1.01</v>
      </c>
      <c r="AQ104">
        <f t="shared" si="195"/>
        <v>646</v>
      </c>
      <c r="AR104">
        <f t="shared" si="196"/>
        <v>669</v>
      </c>
      <c r="AS104">
        <f t="shared" si="197"/>
        <v>981</v>
      </c>
      <c r="AT104">
        <f t="shared" si="198"/>
        <v>278</v>
      </c>
      <c r="AU104">
        <f t="shared" si="199"/>
        <v>288</v>
      </c>
      <c r="AV104">
        <f t="shared" si="200"/>
        <v>422</v>
      </c>
      <c r="AW104" s="212">
        <f t="shared" si="201"/>
        <v>0.49704128222139476</v>
      </c>
      <c r="AX104" s="212">
        <f t="shared" si="202"/>
        <v>0.5319087638476202</v>
      </c>
      <c r="AY104" s="212">
        <f t="shared" si="203"/>
        <v>1.1084000663263307</v>
      </c>
      <c r="AZ104" s="118">
        <f t="shared" si="204"/>
        <v>2.4</v>
      </c>
      <c r="BA104" s="1">
        <v>16.399999999999999</v>
      </c>
      <c r="BB104">
        <v>17.7</v>
      </c>
      <c r="BC104">
        <v>29.7</v>
      </c>
      <c r="BE104" s="7">
        <v>4162</v>
      </c>
      <c r="BG104" s="122">
        <f t="shared" si="205"/>
        <v>0.8</v>
      </c>
      <c r="BJ104">
        <v>0</v>
      </c>
      <c r="BK104">
        <v>10</v>
      </c>
      <c r="BL104">
        <v>10.9</v>
      </c>
      <c r="BM104">
        <v>21.85</v>
      </c>
      <c r="BO104">
        <f t="shared" si="176"/>
        <v>1</v>
      </c>
      <c r="BP104">
        <f t="shared" si="176"/>
        <v>1</v>
      </c>
      <c r="BQ104">
        <f t="shared" si="176"/>
        <v>1</v>
      </c>
      <c r="BR104">
        <f t="shared" si="206"/>
        <v>646</v>
      </c>
      <c r="BS104">
        <f t="shared" si="207"/>
        <v>669</v>
      </c>
      <c r="BT104">
        <f t="shared" si="208"/>
        <v>981</v>
      </c>
      <c r="BV104">
        <f t="shared" si="209"/>
        <v>0</v>
      </c>
      <c r="BW104">
        <f t="shared" si="210"/>
        <v>0</v>
      </c>
      <c r="BX104">
        <f t="shared" si="211"/>
        <v>0</v>
      </c>
      <c r="BY104">
        <f t="shared" si="212"/>
        <v>1</v>
      </c>
      <c r="BZ104">
        <f>IF(OR(EcoReviva!$L$6=10,EcoReviva!$L$6=15,EcoReviva!$L$6=20),1,IF(EcoReviva!$K$6&lt;51,1,(1-(EcoReviva!$K$6-50)*0.005)))</f>
        <v>1</v>
      </c>
      <c r="CN104" s="213">
        <v>2</v>
      </c>
      <c r="CO104" s="215">
        <v>5</v>
      </c>
      <c r="CP104" s="169">
        <v>9.3700000000000001E-4</v>
      </c>
      <c r="CQ104" s="170">
        <v>1.7889999999999999</v>
      </c>
      <c r="CR104" s="170">
        <v>2</v>
      </c>
      <c r="CS104" s="204">
        <v>4.46E-4</v>
      </c>
    </row>
    <row r="105" spans="1:97" x14ac:dyDescent="0.25">
      <c r="A105" t="str">
        <f t="shared" si="177"/>
        <v>15023516</v>
      </c>
      <c r="D105">
        <v>1</v>
      </c>
      <c r="E105">
        <v>50</v>
      </c>
      <c r="F105">
        <v>235</v>
      </c>
      <c r="G105">
        <v>16</v>
      </c>
      <c r="H105">
        <v>15.9</v>
      </c>
      <c r="I105">
        <v>0</v>
      </c>
      <c r="J105">
        <v>26</v>
      </c>
      <c r="K105">
        <v>30</v>
      </c>
      <c r="L105" s="120">
        <v>48.1</v>
      </c>
      <c r="M105" s="114">
        <f t="shared" si="178"/>
        <v>3097.4</v>
      </c>
      <c r="N105" s="7">
        <v>6916.3686790875245</v>
      </c>
      <c r="O105" s="7">
        <v>7167.9744986485921</v>
      </c>
      <c r="P105" s="7">
        <v>10511.7</v>
      </c>
      <c r="Q105" s="120">
        <v>1.5</v>
      </c>
      <c r="R105">
        <f t="shared" si="174"/>
        <v>1.1000000000000001</v>
      </c>
      <c r="S105">
        <f t="shared" si="174"/>
        <v>1.1000000000000001</v>
      </c>
      <c r="T105">
        <f t="shared" si="174"/>
        <v>1.1000000000000001</v>
      </c>
      <c r="U105">
        <f t="shared" si="179"/>
        <v>381</v>
      </c>
      <c r="V105">
        <f t="shared" si="180"/>
        <v>1488</v>
      </c>
      <c r="W105">
        <f t="shared" si="181"/>
        <v>1543</v>
      </c>
      <c r="X105">
        <f t="shared" si="182"/>
        <v>2262</v>
      </c>
      <c r="Y105">
        <f t="shared" si="183"/>
        <v>66</v>
      </c>
      <c r="Z105">
        <f t="shared" si="184"/>
        <v>256</v>
      </c>
      <c r="AA105">
        <f t="shared" si="185"/>
        <v>265</v>
      </c>
      <c r="AB105">
        <f t="shared" si="186"/>
        <v>389</v>
      </c>
      <c r="AC105" s="212">
        <f t="shared" si="187"/>
        <v>8.4144146463743186E-2</v>
      </c>
      <c r="AD105" s="212">
        <f t="shared" si="188"/>
        <v>1.1500245662781485</v>
      </c>
      <c r="AE105" s="212">
        <f t="shared" si="189"/>
        <v>1.2297085938103174</v>
      </c>
      <c r="AF105" s="212">
        <f t="shared" si="190"/>
        <v>2.5910392855850644</v>
      </c>
      <c r="AG105" s="166">
        <f t="shared" si="191"/>
        <v>2.0829999999999999E-4</v>
      </c>
      <c r="AH105" s="166">
        <f t="shared" si="192"/>
        <v>1.724</v>
      </c>
      <c r="AI105" s="166">
        <f t="shared" si="193"/>
        <v>4</v>
      </c>
      <c r="AJ105" s="166">
        <f t="shared" si="194"/>
        <v>1.392796E-3</v>
      </c>
      <c r="AK105" s="114">
        <v>1059</v>
      </c>
      <c r="AL105" s="7">
        <v>1098</v>
      </c>
      <c r="AM105" s="7">
        <v>1610</v>
      </c>
      <c r="AN105">
        <f t="shared" si="175"/>
        <v>0.95</v>
      </c>
      <c r="AO105">
        <f t="shared" si="175"/>
        <v>0.95</v>
      </c>
      <c r="AP105">
        <f t="shared" si="175"/>
        <v>0.95</v>
      </c>
      <c r="AQ105">
        <f t="shared" si="195"/>
        <v>1059</v>
      </c>
      <c r="AR105">
        <f t="shared" si="196"/>
        <v>1098</v>
      </c>
      <c r="AS105">
        <f t="shared" si="197"/>
        <v>1610</v>
      </c>
      <c r="AT105">
        <f t="shared" si="198"/>
        <v>455</v>
      </c>
      <c r="AU105">
        <f t="shared" si="199"/>
        <v>472</v>
      </c>
      <c r="AV105">
        <f t="shared" si="200"/>
        <v>692</v>
      </c>
      <c r="AW105" s="212">
        <f t="shared" si="201"/>
        <v>3.5144075932196341</v>
      </c>
      <c r="AX105" s="212">
        <f t="shared" si="202"/>
        <v>3.7744639322888429</v>
      </c>
      <c r="AY105" s="212">
        <f t="shared" si="203"/>
        <v>7.9550150675814635</v>
      </c>
      <c r="AZ105" s="118">
        <f t="shared" si="204"/>
        <v>4.7</v>
      </c>
      <c r="BA105" s="1">
        <v>16.399999999999999</v>
      </c>
      <c r="BB105">
        <v>17.7</v>
      </c>
      <c r="BC105">
        <v>29.7</v>
      </c>
      <c r="BE105" s="7">
        <v>4555</v>
      </c>
      <c r="BG105" s="122">
        <f t="shared" si="205"/>
        <v>0.68</v>
      </c>
      <c r="BJ105">
        <v>0</v>
      </c>
      <c r="BK105">
        <v>10</v>
      </c>
      <c r="BL105">
        <v>10.9</v>
      </c>
      <c r="BM105">
        <v>21.85</v>
      </c>
      <c r="BO105">
        <f t="shared" si="176"/>
        <v>1</v>
      </c>
      <c r="BP105">
        <f t="shared" si="176"/>
        <v>1</v>
      </c>
      <c r="BQ105">
        <f t="shared" si="176"/>
        <v>1</v>
      </c>
      <c r="BR105">
        <f t="shared" si="206"/>
        <v>1059</v>
      </c>
      <c r="BS105">
        <f t="shared" si="207"/>
        <v>1098</v>
      </c>
      <c r="BT105">
        <f t="shared" si="208"/>
        <v>1610</v>
      </c>
      <c r="BV105">
        <f t="shared" si="209"/>
        <v>0</v>
      </c>
      <c r="BW105">
        <f t="shared" si="210"/>
        <v>0</v>
      </c>
      <c r="BX105">
        <f t="shared" si="211"/>
        <v>0</v>
      </c>
      <c r="BY105">
        <f t="shared" si="212"/>
        <v>1</v>
      </c>
      <c r="BZ105">
        <f>IF(OR(EcoReviva!$L$6=10,EcoReviva!$L$6=15,EcoReviva!$L$6=20),1,IF(EcoReviva!$K$6&lt;51,1,(1-(EcoReviva!$K$6-50)*0.005)))</f>
        <v>1</v>
      </c>
      <c r="CN105" s="216">
        <v>4</v>
      </c>
      <c r="CO105" s="217">
        <v>6</v>
      </c>
      <c r="CP105" s="171">
        <v>9.3700000000000001E-4</v>
      </c>
      <c r="CQ105" s="172">
        <v>1.7889999999999999</v>
      </c>
      <c r="CR105" s="172">
        <v>4</v>
      </c>
      <c r="CS105" s="173">
        <v>1.39E-3</v>
      </c>
    </row>
    <row r="106" spans="1:97" x14ac:dyDescent="0.25">
      <c r="A106" t="str">
        <f t="shared" si="177"/>
        <v>15023520</v>
      </c>
      <c r="D106">
        <v>1</v>
      </c>
      <c r="E106">
        <v>50</v>
      </c>
      <c r="F106">
        <v>235</v>
      </c>
      <c r="G106">
        <v>20</v>
      </c>
      <c r="H106">
        <v>20.9</v>
      </c>
      <c r="I106">
        <v>0</v>
      </c>
      <c r="J106">
        <v>26</v>
      </c>
      <c r="K106">
        <v>30</v>
      </c>
      <c r="L106" s="120">
        <v>48.1</v>
      </c>
      <c r="M106" s="114">
        <f t="shared" si="178"/>
        <v>4656</v>
      </c>
      <c r="N106" s="7">
        <v>6176.0620183272586</v>
      </c>
      <c r="O106" s="7">
        <v>6765.7106634844222</v>
      </c>
      <c r="P106" s="7">
        <v>9017.64</v>
      </c>
      <c r="Q106" s="120">
        <v>1.5</v>
      </c>
      <c r="R106">
        <f t="shared" si="174"/>
        <v>1.08</v>
      </c>
      <c r="S106">
        <f t="shared" si="174"/>
        <v>1.08</v>
      </c>
      <c r="T106">
        <f t="shared" si="174"/>
        <v>1.08</v>
      </c>
      <c r="U106">
        <f t="shared" si="179"/>
        <v>573</v>
      </c>
      <c r="V106">
        <f t="shared" si="180"/>
        <v>1367</v>
      </c>
      <c r="W106">
        <f t="shared" si="181"/>
        <v>1497</v>
      </c>
      <c r="X106">
        <f t="shared" si="182"/>
        <v>1996</v>
      </c>
      <c r="Y106">
        <f t="shared" si="183"/>
        <v>99</v>
      </c>
      <c r="Z106">
        <f t="shared" si="184"/>
        <v>235</v>
      </c>
      <c r="AA106">
        <f t="shared" si="185"/>
        <v>257</v>
      </c>
      <c r="AB106">
        <f t="shared" si="186"/>
        <v>343</v>
      </c>
      <c r="AC106" s="212">
        <f t="shared" si="187"/>
        <v>5.1239360313204495E-2</v>
      </c>
      <c r="AD106" s="212">
        <f t="shared" si="188"/>
        <v>0.27057417675053042</v>
      </c>
      <c r="AE106" s="212">
        <f t="shared" si="189"/>
        <v>0.32164390563461193</v>
      </c>
      <c r="AF106" s="212">
        <f t="shared" si="190"/>
        <v>0.56222493001110185</v>
      </c>
      <c r="AG106" s="166">
        <f t="shared" si="191"/>
        <v>1.2760000000000001E-4</v>
      </c>
      <c r="AH106" s="166">
        <f t="shared" si="192"/>
        <v>1.7219</v>
      </c>
      <c r="AI106" s="166">
        <f t="shared" si="193"/>
        <v>2</v>
      </c>
      <c r="AJ106" s="166">
        <f t="shared" si="194"/>
        <v>3.76611E-4</v>
      </c>
      <c r="AK106" s="114">
        <v>763.26517311676128</v>
      </c>
      <c r="AL106" s="7">
        <v>836.13657141043336</v>
      </c>
      <c r="AM106" s="7">
        <v>1114.44</v>
      </c>
      <c r="AN106">
        <f t="shared" si="175"/>
        <v>0.95</v>
      </c>
      <c r="AO106">
        <f t="shared" si="175"/>
        <v>0.95</v>
      </c>
      <c r="AP106">
        <f t="shared" si="175"/>
        <v>0.95</v>
      </c>
      <c r="AQ106">
        <f t="shared" si="195"/>
        <v>763</v>
      </c>
      <c r="AR106">
        <f t="shared" si="196"/>
        <v>836</v>
      </c>
      <c r="AS106">
        <f t="shared" si="197"/>
        <v>1114</v>
      </c>
      <c r="AT106">
        <f t="shared" si="198"/>
        <v>328</v>
      </c>
      <c r="AU106">
        <f t="shared" si="199"/>
        <v>359</v>
      </c>
      <c r="AV106">
        <f t="shared" si="200"/>
        <v>479</v>
      </c>
      <c r="AW106" s="212">
        <f t="shared" si="201"/>
        <v>0.5155907469397677</v>
      </c>
      <c r="AX106" s="212">
        <f t="shared" si="202"/>
        <v>0.61413403489743523</v>
      </c>
      <c r="AY106" s="212">
        <f t="shared" si="203"/>
        <v>1.0743183439893964</v>
      </c>
      <c r="AZ106" s="118">
        <f t="shared" si="204"/>
        <v>3.1</v>
      </c>
      <c r="BA106">
        <v>16.399999999999999</v>
      </c>
      <c r="BB106">
        <v>17.7</v>
      </c>
      <c r="BC106">
        <v>29.7</v>
      </c>
      <c r="BE106" s="7">
        <v>5820</v>
      </c>
      <c r="BG106" s="122">
        <f t="shared" si="205"/>
        <v>0.8</v>
      </c>
      <c r="BJ106">
        <v>0</v>
      </c>
      <c r="BK106">
        <v>10</v>
      </c>
      <c r="BL106">
        <v>10.9</v>
      </c>
      <c r="BM106">
        <v>21.85</v>
      </c>
      <c r="BO106">
        <f t="shared" si="176"/>
        <v>1</v>
      </c>
      <c r="BP106">
        <f t="shared" si="176"/>
        <v>1</v>
      </c>
      <c r="BQ106">
        <f t="shared" si="176"/>
        <v>1</v>
      </c>
      <c r="BR106">
        <f t="shared" si="206"/>
        <v>763</v>
      </c>
      <c r="BS106">
        <f t="shared" si="207"/>
        <v>836</v>
      </c>
      <c r="BT106">
        <f t="shared" si="208"/>
        <v>1114</v>
      </c>
      <c r="BV106">
        <f t="shared" si="209"/>
        <v>0</v>
      </c>
      <c r="BW106">
        <f t="shared" si="210"/>
        <v>0</v>
      </c>
      <c r="BX106">
        <f t="shared" si="211"/>
        <v>0</v>
      </c>
      <c r="BY106">
        <f t="shared" si="212"/>
        <v>1</v>
      </c>
      <c r="BZ106">
        <f>IF(OR(EcoReviva!$L$6=10,EcoReviva!$L$6=15,EcoReviva!$L$6=20),1,IF(EcoReviva!$K$6&lt;51,1,(1-(EcoReviva!$K$6-50)*0.005)))</f>
        <v>1</v>
      </c>
      <c r="CN106" s="325" t="s">
        <v>208</v>
      </c>
      <c r="CO106" s="326"/>
      <c r="CP106" s="326"/>
      <c r="CQ106" s="326"/>
      <c r="CR106" s="326"/>
      <c r="CS106" s="327"/>
    </row>
    <row r="107" spans="1:97" x14ac:dyDescent="0.25">
      <c r="A107" t="str">
        <f t="shared" si="177"/>
        <v>15023521</v>
      </c>
      <c r="D107">
        <v>1</v>
      </c>
      <c r="E107">
        <v>50</v>
      </c>
      <c r="F107">
        <v>235</v>
      </c>
      <c r="G107">
        <v>21</v>
      </c>
      <c r="H107">
        <v>20.9</v>
      </c>
      <c r="I107">
        <v>0</v>
      </c>
      <c r="J107">
        <v>26</v>
      </c>
      <c r="K107">
        <v>30</v>
      </c>
      <c r="L107" s="120">
        <v>48.1</v>
      </c>
      <c r="M107" s="114">
        <f t="shared" si="178"/>
        <v>4957.6000000000004</v>
      </c>
      <c r="N107" s="7">
        <v>8907.2895892451361</v>
      </c>
      <c r="O107" s="7">
        <v>9231.3217513746804</v>
      </c>
      <c r="P107" s="7">
        <v>13537.56</v>
      </c>
      <c r="Q107" s="120">
        <v>1.5</v>
      </c>
      <c r="R107">
        <f t="shared" si="174"/>
        <v>1.05</v>
      </c>
      <c r="S107">
        <f t="shared" si="174"/>
        <v>1.05</v>
      </c>
      <c r="T107">
        <f t="shared" si="174"/>
        <v>1.05</v>
      </c>
      <c r="U107">
        <f t="shared" si="179"/>
        <v>610</v>
      </c>
      <c r="V107">
        <f t="shared" si="180"/>
        <v>2056</v>
      </c>
      <c r="W107">
        <f t="shared" si="181"/>
        <v>2130</v>
      </c>
      <c r="X107">
        <f t="shared" si="182"/>
        <v>3124</v>
      </c>
      <c r="Y107">
        <f t="shared" si="183"/>
        <v>105</v>
      </c>
      <c r="Z107">
        <f t="shared" si="184"/>
        <v>354</v>
      </c>
      <c r="AA107">
        <f t="shared" si="185"/>
        <v>366</v>
      </c>
      <c r="AB107">
        <f t="shared" si="186"/>
        <v>537</v>
      </c>
      <c r="AC107" s="212">
        <f t="shared" si="187"/>
        <v>8.8901646022809658E-2</v>
      </c>
      <c r="AD107" s="212">
        <f t="shared" si="188"/>
        <v>0.90180411346095379</v>
      </c>
      <c r="AE107" s="212">
        <f t="shared" si="189"/>
        <v>0.9613131746482465</v>
      </c>
      <c r="AF107" s="212">
        <f t="shared" si="190"/>
        <v>2.0071087306288797</v>
      </c>
      <c r="AG107" s="166">
        <f t="shared" si="191"/>
        <v>1.2760000000000001E-4</v>
      </c>
      <c r="AH107" s="166">
        <f t="shared" si="192"/>
        <v>1.7219</v>
      </c>
      <c r="AI107" s="166">
        <f t="shared" si="193"/>
        <v>4</v>
      </c>
      <c r="AJ107" s="166">
        <f t="shared" si="194"/>
        <v>5.1420100000000005E-4</v>
      </c>
      <c r="AK107" s="114">
        <v>1155.4060454399644</v>
      </c>
      <c r="AL107" s="7">
        <v>1197.4377673560793</v>
      </c>
      <c r="AM107" s="7">
        <v>1756.02</v>
      </c>
      <c r="AN107">
        <f t="shared" si="175"/>
        <v>0.85</v>
      </c>
      <c r="AO107">
        <f t="shared" si="175"/>
        <v>0.85</v>
      </c>
      <c r="AP107">
        <f t="shared" si="175"/>
        <v>0.85</v>
      </c>
      <c r="AQ107">
        <f t="shared" si="195"/>
        <v>1155</v>
      </c>
      <c r="AR107">
        <f t="shared" si="196"/>
        <v>1197</v>
      </c>
      <c r="AS107">
        <f t="shared" si="197"/>
        <v>1756</v>
      </c>
      <c r="AT107">
        <f t="shared" si="198"/>
        <v>497</v>
      </c>
      <c r="AU107">
        <f t="shared" si="199"/>
        <v>515</v>
      </c>
      <c r="AV107">
        <f t="shared" si="200"/>
        <v>755</v>
      </c>
      <c r="AW107" s="212">
        <f t="shared" si="201"/>
        <v>1.7295601510253096</v>
      </c>
      <c r="AX107" s="212">
        <f t="shared" si="202"/>
        <v>1.8519834808144915</v>
      </c>
      <c r="AY107" s="212">
        <f t="shared" si="203"/>
        <v>3.8684980996364549</v>
      </c>
      <c r="AZ107" s="118">
        <f t="shared" si="204"/>
        <v>6.3</v>
      </c>
      <c r="BA107">
        <v>16.399999999999999</v>
      </c>
      <c r="BB107">
        <v>17.7</v>
      </c>
      <c r="BC107">
        <v>29.7</v>
      </c>
      <c r="BE107" s="7">
        <v>6197</v>
      </c>
      <c r="BG107" s="122">
        <f t="shared" si="205"/>
        <v>0.8</v>
      </c>
      <c r="BJ107">
        <v>0</v>
      </c>
      <c r="BK107">
        <v>10</v>
      </c>
      <c r="BL107">
        <v>10.9</v>
      </c>
      <c r="BM107">
        <v>21.85</v>
      </c>
      <c r="BO107">
        <f t="shared" si="176"/>
        <v>1</v>
      </c>
      <c r="BP107">
        <f t="shared" si="176"/>
        <v>1</v>
      </c>
      <c r="BQ107">
        <f t="shared" si="176"/>
        <v>1</v>
      </c>
      <c r="BR107">
        <f t="shared" si="206"/>
        <v>1155</v>
      </c>
      <c r="BS107">
        <f t="shared" si="207"/>
        <v>1197</v>
      </c>
      <c r="BT107">
        <f t="shared" si="208"/>
        <v>1756</v>
      </c>
      <c r="BV107">
        <f t="shared" si="209"/>
        <v>0</v>
      </c>
      <c r="BW107">
        <f t="shared" si="210"/>
        <v>0</v>
      </c>
      <c r="BX107">
        <f t="shared" si="211"/>
        <v>0</v>
      </c>
      <c r="BY107">
        <f t="shared" si="212"/>
        <v>1</v>
      </c>
      <c r="BZ107">
        <f>IF(OR(EcoReviva!$L$6=10,EcoReviva!$L$6=15,EcoReviva!$L$6=20),1,IF(EcoReviva!$K$6&lt;51,1,(1-(EcoReviva!$K$6-50)*0.005)))</f>
        <v>1</v>
      </c>
      <c r="CN107" s="216">
        <v>1</v>
      </c>
      <c r="CO107" s="218">
        <v>9</v>
      </c>
      <c r="CP107" s="174">
        <v>8.0534470601597002E-4</v>
      </c>
      <c r="CQ107" s="175">
        <v>1.8138647155180001</v>
      </c>
      <c r="CR107" s="175">
        <v>2</v>
      </c>
      <c r="CS107" s="205">
        <v>3.9795050474943999E-4</v>
      </c>
    </row>
    <row r="108" spans="1:97" x14ac:dyDescent="0.25">
      <c r="A108" t="str">
        <f t="shared" si="177"/>
        <v>2405510</v>
      </c>
      <c r="D108">
        <v>2</v>
      </c>
      <c r="E108">
        <v>40</v>
      </c>
      <c r="F108">
        <v>55</v>
      </c>
      <c r="G108">
        <v>10</v>
      </c>
      <c r="H108">
        <v>10.9</v>
      </c>
      <c r="I108" t="str">
        <f>""</f>
        <v/>
      </c>
      <c r="J108" t="str">
        <f>""</f>
        <v/>
      </c>
      <c r="K108" t="str">
        <f>""</f>
        <v/>
      </c>
      <c r="L108" t="str">
        <f>""</f>
        <v/>
      </c>
      <c r="M108" s="114">
        <v>411.59999999999997</v>
      </c>
      <c r="N108" s="7">
        <v>411.59999999999997</v>
      </c>
      <c r="O108" s="7">
        <v>411.59999999999997</v>
      </c>
      <c r="P108" s="7">
        <v>411.59999999999997</v>
      </c>
      <c r="Q108">
        <v>1.4027000000000001</v>
      </c>
      <c r="R108">
        <v>1.4027000000000001</v>
      </c>
      <c r="S108">
        <v>1.4027000000000001</v>
      </c>
      <c r="T108">
        <v>1.4027000000000001</v>
      </c>
      <c r="U108">
        <f t="shared" si="179"/>
        <v>58</v>
      </c>
      <c r="V108">
        <f t="shared" si="180"/>
        <v>58</v>
      </c>
      <c r="W108">
        <f t="shared" si="181"/>
        <v>58</v>
      </c>
      <c r="X108">
        <f t="shared" si="182"/>
        <v>58</v>
      </c>
      <c r="Y108">
        <f t="shared" si="183"/>
        <v>10</v>
      </c>
      <c r="Z108">
        <f t="shared" si="184"/>
        <v>10</v>
      </c>
      <c r="AA108">
        <f t="shared" si="185"/>
        <v>10</v>
      </c>
      <c r="AB108">
        <f t="shared" si="186"/>
        <v>10</v>
      </c>
      <c r="AC108" s="212">
        <f t="shared" si="187"/>
        <v>5.3142073616746954E-4</v>
      </c>
      <c r="AD108" s="212">
        <f t="shared" si="188"/>
        <v>5.3142073616746954E-4</v>
      </c>
      <c r="AE108" s="212">
        <f t="shared" si="189"/>
        <v>5.3142073616746954E-4</v>
      </c>
      <c r="AF108" s="212">
        <f t="shared" si="190"/>
        <v>5.3142073616746954E-4</v>
      </c>
      <c r="AG108" s="166">
        <f t="shared" si="191"/>
        <v>3.969E-4</v>
      </c>
      <c r="AH108" s="166">
        <f t="shared" si="192"/>
        <v>1.7345999999999999</v>
      </c>
      <c r="AI108" s="166">
        <f t="shared" si="193"/>
        <v>2</v>
      </c>
      <c r="AJ108" s="166">
        <f t="shared" si="194"/>
        <v>3.6734700000000002E-4</v>
      </c>
      <c r="AK108" s="114" t="str">
        <f>""</f>
        <v/>
      </c>
      <c r="AL108" s="7" t="str">
        <f>""</f>
        <v/>
      </c>
      <c r="AM108" s="7" t="str">
        <f>""</f>
        <v/>
      </c>
      <c r="AW108" s="212"/>
      <c r="AX108" s="212"/>
      <c r="AY108" s="212"/>
      <c r="AZ108" s="118">
        <f t="shared" si="204"/>
        <v>0.4</v>
      </c>
      <c r="BA108" s="121" t="str">
        <f>""</f>
        <v/>
      </c>
      <c r="BB108" s="121" t="str">
        <f>""</f>
        <v/>
      </c>
      <c r="BC108" s="121" t="str">
        <f>""</f>
        <v/>
      </c>
      <c r="BE108" s="7"/>
      <c r="BG108" s="122">
        <f t="shared" si="205"/>
        <v>0.9</v>
      </c>
      <c r="CN108" s="216">
        <v>2</v>
      </c>
      <c r="CO108" s="219">
        <v>10</v>
      </c>
      <c r="CP108" s="176">
        <v>3.969E-4</v>
      </c>
      <c r="CQ108" s="177">
        <v>1.7345999999999999</v>
      </c>
      <c r="CR108" s="177">
        <v>2</v>
      </c>
      <c r="CS108" s="206">
        <v>3.6734700000000002E-4</v>
      </c>
    </row>
    <row r="109" spans="1:97" x14ac:dyDescent="0.25">
      <c r="A109" t="str">
        <f t="shared" si="177"/>
        <v>2406510</v>
      </c>
      <c r="D109">
        <v>2</v>
      </c>
      <c r="E109">
        <v>40</v>
      </c>
      <c r="F109">
        <v>65</v>
      </c>
      <c r="G109">
        <v>10</v>
      </c>
      <c r="H109">
        <v>10.9</v>
      </c>
      <c r="I109" t="str">
        <f>""</f>
        <v/>
      </c>
      <c r="J109" t="str">
        <f>""</f>
        <v/>
      </c>
      <c r="K109" t="str">
        <f>""</f>
        <v/>
      </c>
      <c r="L109" t="str">
        <f>""</f>
        <v/>
      </c>
      <c r="M109" s="114">
        <v>509.6</v>
      </c>
      <c r="N109" s="7">
        <v>509.6</v>
      </c>
      <c r="O109" s="7">
        <v>509.6</v>
      </c>
      <c r="P109" s="7">
        <v>509.6</v>
      </c>
      <c r="Q109">
        <v>1.4027000000000001</v>
      </c>
      <c r="R109">
        <v>1.4027000000000001</v>
      </c>
      <c r="S109">
        <v>1.4027000000000001</v>
      </c>
      <c r="T109">
        <v>1.4027000000000001</v>
      </c>
      <c r="U109">
        <f t="shared" si="179"/>
        <v>72</v>
      </c>
      <c r="V109">
        <f t="shared" si="180"/>
        <v>72</v>
      </c>
      <c r="W109">
        <f t="shared" si="181"/>
        <v>72</v>
      </c>
      <c r="X109">
        <f t="shared" si="182"/>
        <v>72</v>
      </c>
      <c r="Y109">
        <f t="shared" si="183"/>
        <v>12</v>
      </c>
      <c r="Z109">
        <f t="shared" si="184"/>
        <v>12</v>
      </c>
      <c r="AA109">
        <f t="shared" si="185"/>
        <v>12</v>
      </c>
      <c r="AB109">
        <f t="shared" si="186"/>
        <v>12</v>
      </c>
      <c r="AC109" s="212">
        <f t="shared" si="187"/>
        <v>8.1151335368245239E-4</v>
      </c>
      <c r="AD109" s="212">
        <f t="shared" si="188"/>
        <v>8.1151335368245239E-4</v>
      </c>
      <c r="AE109" s="212">
        <f t="shared" si="189"/>
        <v>8.1151335368245239E-4</v>
      </c>
      <c r="AF109" s="212">
        <f t="shared" si="190"/>
        <v>8.1151335368245239E-4</v>
      </c>
      <c r="AG109" s="166">
        <f t="shared" si="191"/>
        <v>3.969E-4</v>
      </c>
      <c r="AH109" s="166">
        <f t="shared" si="192"/>
        <v>1.7345999999999999</v>
      </c>
      <c r="AI109" s="166">
        <f t="shared" si="193"/>
        <v>2</v>
      </c>
      <c r="AJ109" s="166">
        <f t="shared" si="194"/>
        <v>3.6734700000000002E-4</v>
      </c>
      <c r="AK109" s="114" t="str">
        <f>""</f>
        <v/>
      </c>
      <c r="AL109" s="7" t="str">
        <f>""</f>
        <v/>
      </c>
      <c r="AM109" s="7" t="str">
        <f>""</f>
        <v/>
      </c>
      <c r="AW109" s="212"/>
      <c r="AX109" s="212"/>
      <c r="AY109" s="212"/>
      <c r="AZ109" s="118">
        <f t="shared" si="204"/>
        <v>0.4</v>
      </c>
      <c r="BA109" s="121" t="str">
        <f>""</f>
        <v/>
      </c>
      <c r="BB109" s="121" t="str">
        <f>""</f>
        <v/>
      </c>
      <c r="BC109" s="121" t="str">
        <f>""</f>
        <v/>
      </c>
      <c r="BE109" s="7"/>
      <c r="BG109" s="122">
        <f t="shared" si="205"/>
        <v>0.9</v>
      </c>
      <c r="CN109" s="216">
        <v>4</v>
      </c>
      <c r="CO109" s="220">
        <v>11</v>
      </c>
      <c r="CP109" s="178">
        <v>3.969E-4</v>
      </c>
      <c r="CQ109" s="179">
        <v>1.7345999999999999</v>
      </c>
      <c r="CR109" s="179">
        <v>4</v>
      </c>
      <c r="CS109" s="180">
        <v>5.7428799999999995E-4</v>
      </c>
    </row>
    <row r="110" spans="1:97" x14ac:dyDescent="0.25">
      <c r="A110" t="str">
        <f t="shared" si="177"/>
        <v>2407510</v>
      </c>
      <c r="D110">
        <v>2</v>
      </c>
      <c r="E110">
        <v>40</v>
      </c>
      <c r="F110">
        <v>75</v>
      </c>
      <c r="G110">
        <v>10</v>
      </c>
      <c r="H110">
        <v>10.9</v>
      </c>
      <c r="I110" t="str">
        <f>""</f>
        <v/>
      </c>
      <c r="J110" t="str">
        <f>""</f>
        <v/>
      </c>
      <c r="K110" t="str">
        <f>""</f>
        <v/>
      </c>
      <c r="L110" t="str">
        <f>""</f>
        <v/>
      </c>
      <c r="M110" s="114">
        <v>607.6</v>
      </c>
      <c r="N110" s="7">
        <v>607.6</v>
      </c>
      <c r="O110" s="7">
        <v>607.6</v>
      </c>
      <c r="P110" s="7">
        <v>607.6</v>
      </c>
      <c r="Q110">
        <v>1.4027000000000001</v>
      </c>
      <c r="R110">
        <v>1.4027000000000001</v>
      </c>
      <c r="S110">
        <v>1.4027000000000001</v>
      </c>
      <c r="T110">
        <v>1.4027000000000001</v>
      </c>
      <c r="U110">
        <f t="shared" si="179"/>
        <v>86</v>
      </c>
      <c r="V110">
        <f t="shared" si="180"/>
        <v>86</v>
      </c>
      <c r="W110">
        <f t="shared" si="181"/>
        <v>86</v>
      </c>
      <c r="X110">
        <f t="shared" si="182"/>
        <v>86</v>
      </c>
      <c r="Y110">
        <f t="shared" si="183"/>
        <v>15</v>
      </c>
      <c r="Z110">
        <f t="shared" si="184"/>
        <v>15</v>
      </c>
      <c r="AA110">
        <f t="shared" si="185"/>
        <v>15</v>
      </c>
      <c r="AB110">
        <f t="shared" si="186"/>
        <v>15</v>
      </c>
      <c r="AC110" s="212">
        <f t="shared" si="187"/>
        <v>1.3269610297997237E-3</v>
      </c>
      <c r="AD110" s="212">
        <f t="shared" si="188"/>
        <v>1.3269610297997237E-3</v>
      </c>
      <c r="AE110" s="212">
        <f t="shared" si="189"/>
        <v>1.3269610297997237E-3</v>
      </c>
      <c r="AF110" s="212">
        <f t="shared" si="190"/>
        <v>1.3269610297997237E-3</v>
      </c>
      <c r="AG110" s="166">
        <f t="shared" si="191"/>
        <v>3.969E-4</v>
      </c>
      <c r="AH110" s="166">
        <f t="shared" si="192"/>
        <v>1.7345999999999999</v>
      </c>
      <c r="AI110" s="166">
        <f t="shared" si="193"/>
        <v>2</v>
      </c>
      <c r="AJ110" s="166">
        <f t="shared" si="194"/>
        <v>3.6734700000000002E-4</v>
      </c>
      <c r="AK110" s="114" t="str">
        <f>""</f>
        <v/>
      </c>
      <c r="AL110" s="7" t="str">
        <f>""</f>
        <v/>
      </c>
      <c r="AM110" s="7" t="str">
        <f>""</f>
        <v/>
      </c>
      <c r="AW110" s="212"/>
      <c r="AX110" s="212"/>
      <c r="AY110" s="212"/>
      <c r="AZ110" s="118">
        <f t="shared" si="204"/>
        <v>0.5</v>
      </c>
      <c r="BA110" s="121" t="str">
        <f>""</f>
        <v/>
      </c>
      <c r="BB110" s="121" t="str">
        <f>""</f>
        <v/>
      </c>
      <c r="BC110" s="121" t="str">
        <f>""</f>
        <v/>
      </c>
      <c r="BE110" s="7"/>
      <c r="BG110" s="122">
        <f t="shared" si="205"/>
        <v>0.9</v>
      </c>
      <c r="CN110" s="325" t="s">
        <v>209</v>
      </c>
      <c r="CO110" s="326"/>
      <c r="CP110" s="326"/>
      <c r="CQ110" s="326"/>
      <c r="CR110" s="326"/>
      <c r="CS110" s="327"/>
    </row>
    <row r="111" spans="1:97" x14ac:dyDescent="0.25">
      <c r="A111" t="str">
        <f t="shared" si="177"/>
        <v>2408510</v>
      </c>
      <c r="D111">
        <v>2</v>
      </c>
      <c r="E111">
        <v>40</v>
      </c>
      <c r="F111">
        <v>85</v>
      </c>
      <c r="G111">
        <v>10</v>
      </c>
      <c r="H111">
        <v>10.9</v>
      </c>
      <c r="I111" t="str">
        <f>""</f>
        <v/>
      </c>
      <c r="J111" t="str">
        <f>""</f>
        <v/>
      </c>
      <c r="K111" t="str">
        <f>""</f>
        <v/>
      </c>
      <c r="L111" t="str">
        <f>""</f>
        <v/>
      </c>
      <c r="M111" s="114">
        <v>705.6</v>
      </c>
      <c r="N111" s="7">
        <v>705.6</v>
      </c>
      <c r="O111" s="7">
        <v>705.6</v>
      </c>
      <c r="P111" s="7">
        <v>705.6</v>
      </c>
      <c r="Q111">
        <v>1.4027000000000001</v>
      </c>
      <c r="R111">
        <v>1.4027000000000001</v>
      </c>
      <c r="S111">
        <v>1.4027000000000001</v>
      </c>
      <c r="T111">
        <v>1.4027000000000001</v>
      </c>
      <c r="U111">
        <f t="shared" si="179"/>
        <v>99</v>
      </c>
      <c r="V111">
        <f t="shared" si="180"/>
        <v>99</v>
      </c>
      <c r="W111">
        <f t="shared" si="181"/>
        <v>99</v>
      </c>
      <c r="X111">
        <f t="shared" si="182"/>
        <v>99</v>
      </c>
      <c r="Y111">
        <f t="shared" si="183"/>
        <v>17</v>
      </c>
      <c r="Z111">
        <f t="shared" si="184"/>
        <v>17</v>
      </c>
      <c r="AA111">
        <f t="shared" si="185"/>
        <v>17</v>
      </c>
      <c r="AB111">
        <f t="shared" si="186"/>
        <v>17</v>
      </c>
      <c r="AC111" s="212">
        <f t="shared" si="187"/>
        <v>1.7887050411582611E-3</v>
      </c>
      <c r="AD111" s="212">
        <f t="shared" si="188"/>
        <v>1.7887050411582611E-3</v>
      </c>
      <c r="AE111" s="212">
        <f t="shared" si="189"/>
        <v>1.7887050411582611E-3</v>
      </c>
      <c r="AF111" s="212">
        <f t="shared" si="190"/>
        <v>1.7887050411582611E-3</v>
      </c>
      <c r="AG111" s="166">
        <f t="shared" si="191"/>
        <v>3.969E-4</v>
      </c>
      <c r="AH111" s="166">
        <f t="shared" si="192"/>
        <v>1.7345999999999999</v>
      </c>
      <c r="AI111" s="166">
        <f t="shared" si="193"/>
        <v>2</v>
      </c>
      <c r="AJ111" s="166">
        <f t="shared" si="194"/>
        <v>3.6734700000000002E-4</v>
      </c>
      <c r="AK111" s="114" t="str">
        <f>""</f>
        <v/>
      </c>
      <c r="AL111" s="7" t="str">
        <f>""</f>
        <v/>
      </c>
      <c r="AM111" s="7" t="str">
        <f>""</f>
        <v/>
      </c>
      <c r="AW111" s="212"/>
      <c r="AX111" s="212"/>
      <c r="AY111" s="212"/>
      <c r="AZ111" s="118">
        <f t="shared" si="204"/>
        <v>0.6</v>
      </c>
      <c r="BA111" s="121" t="str">
        <f>""</f>
        <v/>
      </c>
      <c r="BB111" s="121" t="str">
        <f>""</f>
        <v/>
      </c>
      <c r="BC111" s="121" t="str">
        <f>""</f>
        <v/>
      </c>
      <c r="BE111" s="7"/>
      <c r="BG111" s="122">
        <f t="shared" si="205"/>
        <v>0.9</v>
      </c>
      <c r="CN111" s="216">
        <v>1</v>
      </c>
      <c r="CO111" s="221">
        <v>14</v>
      </c>
      <c r="CP111" s="181">
        <v>2.5582398288699999E-3</v>
      </c>
      <c r="CQ111" s="182">
        <v>1.4942747715061999</v>
      </c>
      <c r="CR111" s="182">
        <v>3</v>
      </c>
      <c r="CS111" s="207">
        <v>5.6161694684148003E-4</v>
      </c>
    </row>
    <row r="112" spans="1:97" x14ac:dyDescent="0.25">
      <c r="A112" t="str">
        <f t="shared" si="177"/>
        <v>2409510</v>
      </c>
      <c r="D112">
        <v>2</v>
      </c>
      <c r="E112">
        <v>40</v>
      </c>
      <c r="F112">
        <v>95</v>
      </c>
      <c r="G112">
        <v>10</v>
      </c>
      <c r="H112">
        <v>10.9</v>
      </c>
      <c r="I112" t="str">
        <f>""</f>
        <v/>
      </c>
      <c r="J112" t="str">
        <f>""</f>
        <v/>
      </c>
      <c r="K112" t="str">
        <f>""</f>
        <v/>
      </c>
      <c r="L112" t="str">
        <f>""</f>
        <v/>
      </c>
      <c r="M112" s="114">
        <v>803.59999999999991</v>
      </c>
      <c r="N112" s="7">
        <v>803.59999999999991</v>
      </c>
      <c r="O112" s="7">
        <v>803.59999999999991</v>
      </c>
      <c r="P112" s="7">
        <v>803.59999999999991</v>
      </c>
      <c r="Q112">
        <v>1.4027000000000001</v>
      </c>
      <c r="R112">
        <v>1.4027000000000001</v>
      </c>
      <c r="S112">
        <v>1.4027000000000001</v>
      </c>
      <c r="T112">
        <v>1.4027000000000001</v>
      </c>
      <c r="U112">
        <f t="shared" si="179"/>
        <v>113</v>
      </c>
      <c r="V112">
        <f t="shared" si="180"/>
        <v>113</v>
      </c>
      <c r="W112">
        <f t="shared" si="181"/>
        <v>113</v>
      </c>
      <c r="X112">
        <f t="shared" si="182"/>
        <v>113</v>
      </c>
      <c r="Y112">
        <f t="shared" si="183"/>
        <v>19</v>
      </c>
      <c r="Z112">
        <f t="shared" si="184"/>
        <v>19</v>
      </c>
      <c r="AA112">
        <f t="shared" si="185"/>
        <v>19</v>
      </c>
      <c r="AB112">
        <f t="shared" si="186"/>
        <v>19</v>
      </c>
      <c r="AC112" s="212">
        <f t="shared" si="187"/>
        <v>2.3356919491478892E-3</v>
      </c>
      <c r="AD112" s="212">
        <f t="shared" si="188"/>
        <v>2.3356919491478892E-3</v>
      </c>
      <c r="AE112" s="212">
        <f t="shared" si="189"/>
        <v>2.3356919491478892E-3</v>
      </c>
      <c r="AF112" s="212">
        <f t="shared" si="190"/>
        <v>2.3356919491478892E-3</v>
      </c>
      <c r="AG112" s="166">
        <f t="shared" si="191"/>
        <v>3.969E-4</v>
      </c>
      <c r="AH112" s="166">
        <f t="shared" si="192"/>
        <v>1.7345999999999999</v>
      </c>
      <c r="AI112" s="166">
        <f t="shared" si="193"/>
        <v>2</v>
      </c>
      <c r="AJ112" s="166">
        <f t="shared" si="194"/>
        <v>3.6734700000000002E-4</v>
      </c>
      <c r="AK112" s="114" t="str">
        <f>""</f>
        <v/>
      </c>
      <c r="AL112" s="7" t="str">
        <f>""</f>
        <v/>
      </c>
      <c r="AM112" s="7" t="str">
        <f>""</f>
        <v/>
      </c>
      <c r="AW112" s="212"/>
      <c r="AX112" s="212"/>
      <c r="AY112" s="212"/>
      <c r="AZ112" s="118">
        <f t="shared" si="204"/>
        <v>0.6</v>
      </c>
      <c r="BA112" s="121" t="str">
        <f>""</f>
        <v/>
      </c>
      <c r="BB112" s="121" t="str">
        <f>""</f>
        <v/>
      </c>
      <c r="BC112" s="121" t="str">
        <f>""</f>
        <v/>
      </c>
      <c r="BE112" s="7"/>
      <c r="BG112" s="122">
        <f t="shared" si="205"/>
        <v>0.9</v>
      </c>
      <c r="CN112" s="216">
        <v>2</v>
      </c>
      <c r="CO112" s="222">
        <v>15</v>
      </c>
      <c r="CP112" s="183">
        <v>2.0829999999999999E-4</v>
      </c>
      <c r="CQ112" s="184">
        <v>1.724</v>
      </c>
      <c r="CR112" s="184">
        <v>2</v>
      </c>
      <c r="CS112" s="208">
        <v>4.6182900000000003E-4</v>
      </c>
    </row>
    <row r="113" spans="1:97" x14ac:dyDescent="0.25">
      <c r="A113" t="str">
        <f t="shared" si="177"/>
        <v>24010510</v>
      </c>
      <c r="D113">
        <v>2</v>
      </c>
      <c r="E113">
        <v>40</v>
      </c>
      <c r="F113">
        <v>105</v>
      </c>
      <c r="G113">
        <v>10</v>
      </c>
      <c r="H113">
        <v>10.9</v>
      </c>
      <c r="I113" t="str">
        <f>""</f>
        <v/>
      </c>
      <c r="J113" t="str">
        <f>""</f>
        <v/>
      </c>
      <c r="K113" t="str">
        <f>""</f>
        <v/>
      </c>
      <c r="L113" t="str">
        <f>""</f>
        <v/>
      </c>
      <c r="M113" s="114">
        <v>901.6</v>
      </c>
      <c r="N113" s="7">
        <v>901.6</v>
      </c>
      <c r="O113" s="7">
        <v>901.6</v>
      </c>
      <c r="P113" s="7">
        <v>901.6</v>
      </c>
      <c r="Q113">
        <v>1.4027000000000001</v>
      </c>
      <c r="R113">
        <v>1.4027000000000001</v>
      </c>
      <c r="S113">
        <v>1.4027000000000001</v>
      </c>
      <c r="T113">
        <v>1.4027000000000001</v>
      </c>
      <c r="U113">
        <f t="shared" si="179"/>
        <v>127</v>
      </c>
      <c r="V113">
        <f t="shared" si="180"/>
        <v>127</v>
      </c>
      <c r="W113">
        <f t="shared" si="181"/>
        <v>127</v>
      </c>
      <c r="X113">
        <f t="shared" si="182"/>
        <v>127</v>
      </c>
      <c r="Y113">
        <f t="shared" si="183"/>
        <v>22</v>
      </c>
      <c r="Z113">
        <f t="shared" si="184"/>
        <v>22</v>
      </c>
      <c r="AA113">
        <f t="shared" si="185"/>
        <v>22</v>
      </c>
      <c r="AB113">
        <f t="shared" si="186"/>
        <v>22</v>
      </c>
      <c r="AC113" s="212">
        <f t="shared" si="187"/>
        <v>3.2442682424307511E-3</v>
      </c>
      <c r="AD113" s="212">
        <f t="shared" si="188"/>
        <v>3.2442682424307511E-3</v>
      </c>
      <c r="AE113" s="212">
        <f t="shared" si="189"/>
        <v>3.2442682424307511E-3</v>
      </c>
      <c r="AF113" s="212">
        <f t="shared" si="190"/>
        <v>3.2442682424307511E-3</v>
      </c>
      <c r="AG113" s="166">
        <f t="shared" si="191"/>
        <v>3.969E-4</v>
      </c>
      <c r="AH113" s="166">
        <f t="shared" si="192"/>
        <v>1.7345999999999999</v>
      </c>
      <c r="AI113" s="166">
        <f t="shared" si="193"/>
        <v>2</v>
      </c>
      <c r="AJ113" s="166">
        <f t="shared" si="194"/>
        <v>3.6734700000000002E-4</v>
      </c>
      <c r="AK113" s="114" t="str">
        <f>""</f>
        <v/>
      </c>
      <c r="AL113" s="7" t="str">
        <f>""</f>
        <v/>
      </c>
      <c r="AM113" s="7" t="str">
        <f>""</f>
        <v/>
      </c>
      <c r="AW113" s="212"/>
      <c r="AX113" s="212"/>
      <c r="AY113" s="212"/>
      <c r="AZ113" s="118">
        <f t="shared" si="204"/>
        <v>0.7</v>
      </c>
      <c r="BA113" s="121" t="str">
        <f>""</f>
        <v/>
      </c>
      <c r="BB113" s="121" t="str">
        <f>""</f>
        <v/>
      </c>
      <c r="BC113" s="121" t="str">
        <f>""</f>
        <v/>
      </c>
      <c r="BE113" s="7"/>
      <c r="BG113" s="122">
        <f t="shared" si="205"/>
        <v>0.9</v>
      </c>
      <c r="CN113" s="216">
        <v>4</v>
      </c>
      <c r="CO113" s="223">
        <v>16</v>
      </c>
      <c r="CP113" s="185">
        <v>2.0829999999999999E-4</v>
      </c>
      <c r="CQ113" s="186">
        <v>1.724</v>
      </c>
      <c r="CR113" s="186">
        <v>4</v>
      </c>
      <c r="CS113" s="187">
        <v>1.392796E-3</v>
      </c>
    </row>
    <row r="114" spans="1:97" x14ac:dyDescent="0.25">
      <c r="A114" t="str">
        <f t="shared" si="177"/>
        <v>24011510</v>
      </c>
      <c r="D114">
        <v>2</v>
      </c>
      <c r="E114">
        <v>40</v>
      </c>
      <c r="F114">
        <v>115</v>
      </c>
      <c r="G114">
        <v>10</v>
      </c>
      <c r="H114">
        <v>10.9</v>
      </c>
      <c r="I114" t="str">
        <f>""</f>
        <v/>
      </c>
      <c r="J114" t="str">
        <f>""</f>
        <v/>
      </c>
      <c r="K114" t="str">
        <f>""</f>
        <v/>
      </c>
      <c r="L114" t="str">
        <f>""</f>
        <v/>
      </c>
      <c r="M114" s="114">
        <v>999.6</v>
      </c>
      <c r="N114" s="7">
        <v>999.6</v>
      </c>
      <c r="O114" s="7">
        <v>999.6</v>
      </c>
      <c r="P114" s="7">
        <v>999.6</v>
      </c>
      <c r="Q114">
        <v>1.4027000000000001</v>
      </c>
      <c r="R114">
        <v>1.4027000000000001</v>
      </c>
      <c r="S114">
        <v>1.4027000000000001</v>
      </c>
      <c r="T114">
        <v>1.4027000000000001</v>
      </c>
      <c r="U114">
        <f t="shared" si="179"/>
        <v>141</v>
      </c>
      <c r="V114">
        <f t="shared" si="180"/>
        <v>141</v>
      </c>
      <c r="W114">
        <f t="shared" si="181"/>
        <v>141</v>
      </c>
      <c r="X114">
        <f t="shared" si="182"/>
        <v>141</v>
      </c>
      <c r="Y114">
        <f t="shared" si="183"/>
        <v>24</v>
      </c>
      <c r="Z114">
        <f t="shared" si="184"/>
        <v>24</v>
      </c>
      <c r="AA114">
        <f t="shared" si="185"/>
        <v>24</v>
      </c>
      <c r="AB114">
        <f t="shared" si="186"/>
        <v>24</v>
      </c>
      <c r="AC114" s="212">
        <f t="shared" si="187"/>
        <v>4.0129207677781715E-3</v>
      </c>
      <c r="AD114" s="212">
        <f t="shared" si="188"/>
        <v>4.0129207677781715E-3</v>
      </c>
      <c r="AE114" s="212">
        <f t="shared" si="189"/>
        <v>4.0129207677781715E-3</v>
      </c>
      <c r="AF114" s="212">
        <f t="shared" si="190"/>
        <v>4.0129207677781715E-3</v>
      </c>
      <c r="AG114" s="166">
        <f t="shared" si="191"/>
        <v>3.969E-4</v>
      </c>
      <c r="AH114" s="166">
        <f t="shared" si="192"/>
        <v>1.7345999999999999</v>
      </c>
      <c r="AI114" s="166">
        <f t="shared" si="193"/>
        <v>2</v>
      </c>
      <c r="AJ114" s="166">
        <f t="shared" si="194"/>
        <v>3.6734700000000002E-4</v>
      </c>
      <c r="AK114" s="114" t="str">
        <f>""</f>
        <v/>
      </c>
      <c r="AL114" s="7" t="str">
        <f>""</f>
        <v/>
      </c>
      <c r="AM114" s="7" t="str">
        <f>""</f>
        <v/>
      </c>
      <c r="AW114" s="212"/>
      <c r="AX114" s="212"/>
      <c r="AY114" s="212"/>
      <c r="AZ114" s="118">
        <f t="shared" si="204"/>
        <v>0.8</v>
      </c>
      <c r="BA114" s="121" t="str">
        <f>""</f>
        <v/>
      </c>
      <c r="BB114" s="121" t="str">
        <f>""</f>
        <v/>
      </c>
      <c r="BC114" s="121" t="str">
        <f>""</f>
        <v/>
      </c>
      <c r="BE114" s="7"/>
      <c r="BG114" s="122">
        <f t="shared" si="205"/>
        <v>0.9</v>
      </c>
      <c r="CN114" s="325" t="s">
        <v>210</v>
      </c>
      <c r="CO114" s="326"/>
      <c r="CP114" s="326"/>
      <c r="CQ114" s="326"/>
      <c r="CR114" s="326"/>
      <c r="CS114" s="327"/>
    </row>
    <row r="115" spans="1:97" x14ac:dyDescent="0.25">
      <c r="A115" t="str">
        <f t="shared" si="177"/>
        <v>24013510</v>
      </c>
      <c r="D115">
        <v>2</v>
      </c>
      <c r="E115">
        <v>40</v>
      </c>
      <c r="F115">
        <v>135</v>
      </c>
      <c r="G115">
        <v>10</v>
      </c>
      <c r="H115">
        <v>10.9</v>
      </c>
      <c r="I115" t="str">
        <f>""</f>
        <v/>
      </c>
      <c r="J115" t="str">
        <f>""</f>
        <v/>
      </c>
      <c r="K115" t="str">
        <f>""</f>
        <v/>
      </c>
      <c r="L115" t="str">
        <f>""</f>
        <v/>
      </c>
      <c r="M115" s="114">
        <v>1195.5999999999999</v>
      </c>
      <c r="N115" s="7">
        <v>1195.5999999999999</v>
      </c>
      <c r="O115" s="7">
        <v>1195.5999999999999</v>
      </c>
      <c r="P115" s="7">
        <v>1195.5999999999999</v>
      </c>
      <c r="Q115">
        <v>1.4027000000000001</v>
      </c>
      <c r="R115">
        <v>1.4027000000000001</v>
      </c>
      <c r="S115">
        <v>1.4027000000000001</v>
      </c>
      <c r="T115">
        <v>1.4027000000000001</v>
      </c>
      <c r="U115">
        <f t="shared" si="179"/>
        <v>169</v>
      </c>
      <c r="V115">
        <f t="shared" si="180"/>
        <v>169</v>
      </c>
      <c r="W115">
        <f t="shared" si="181"/>
        <v>169</v>
      </c>
      <c r="X115">
        <f t="shared" si="182"/>
        <v>169</v>
      </c>
      <c r="Y115">
        <f t="shared" si="183"/>
        <v>29</v>
      </c>
      <c r="Z115">
        <f t="shared" si="184"/>
        <v>29</v>
      </c>
      <c r="AA115">
        <f t="shared" si="185"/>
        <v>29</v>
      </c>
      <c r="AB115">
        <f t="shared" si="186"/>
        <v>29</v>
      </c>
      <c r="AC115" s="212">
        <f t="shared" si="187"/>
        <v>6.2557976208621946E-3</v>
      </c>
      <c r="AD115" s="212">
        <f t="shared" si="188"/>
        <v>6.2557976208621946E-3</v>
      </c>
      <c r="AE115" s="212">
        <f t="shared" si="189"/>
        <v>6.2557976208621946E-3</v>
      </c>
      <c r="AF115" s="212">
        <f t="shared" si="190"/>
        <v>6.2557976208621946E-3</v>
      </c>
      <c r="AG115" s="166">
        <f t="shared" si="191"/>
        <v>3.969E-4</v>
      </c>
      <c r="AH115" s="166">
        <f t="shared" si="192"/>
        <v>1.7345999999999999</v>
      </c>
      <c r="AI115" s="166">
        <f t="shared" si="193"/>
        <v>2</v>
      </c>
      <c r="AJ115" s="166">
        <f t="shared" si="194"/>
        <v>3.6734700000000002E-4</v>
      </c>
      <c r="AK115" s="114" t="str">
        <f>""</f>
        <v/>
      </c>
      <c r="AL115" s="7" t="str">
        <f>""</f>
        <v/>
      </c>
      <c r="AM115" s="7" t="str">
        <f>""</f>
        <v/>
      </c>
      <c r="AN115" s="7" t="str">
        <f>""</f>
        <v/>
      </c>
      <c r="AO115" s="7" t="str">
        <f>""</f>
        <v/>
      </c>
      <c r="AP115" s="7" t="str">
        <f>""</f>
        <v/>
      </c>
      <c r="AQ115" s="7" t="str">
        <f>""</f>
        <v/>
      </c>
      <c r="AR115" s="7" t="str">
        <f>""</f>
        <v/>
      </c>
      <c r="AS115" s="7" t="str">
        <f>""</f>
        <v/>
      </c>
      <c r="AT115" s="7" t="str">
        <f>""</f>
        <v/>
      </c>
      <c r="AU115" s="7" t="str">
        <f>""</f>
        <v/>
      </c>
      <c r="AV115" s="7" t="str">
        <f>""</f>
        <v/>
      </c>
      <c r="AW115" s="7" t="str">
        <f>""</f>
        <v/>
      </c>
      <c r="AX115" s="7" t="str">
        <f>""</f>
        <v/>
      </c>
      <c r="AY115" s="7" t="str">
        <f>""</f>
        <v/>
      </c>
      <c r="AZ115" s="118">
        <f t="shared" si="204"/>
        <v>0.9</v>
      </c>
      <c r="BA115" s="121" t="str">
        <f>""</f>
        <v/>
      </c>
      <c r="BB115" s="121" t="str">
        <f>""</f>
        <v/>
      </c>
      <c r="BC115" s="121" t="str">
        <f>""</f>
        <v/>
      </c>
      <c r="BE115" s="7"/>
      <c r="BG115" s="122">
        <f t="shared" si="205"/>
        <v>0.9</v>
      </c>
      <c r="CN115" s="216">
        <v>1</v>
      </c>
      <c r="CO115" s="224">
        <v>19</v>
      </c>
      <c r="CP115" s="188">
        <v>1.1616292894075E-2</v>
      </c>
      <c r="CQ115" s="189">
        <v>1.5869346821790999</v>
      </c>
      <c r="CR115" s="189">
        <v>1</v>
      </c>
      <c r="CS115" s="209">
        <v>1.6553227470231999E-3</v>
      </c>
    </row>
    <row r="116" spans="1:97" x14ac:dyDescent="0.25">
      <c r="A116" t="str">
        <f t="shared" si="177"/>
        <v>24015510</v>
      </c>
      <c r="D116">
        <v>2</v>
      </c>
      <c r="E116">
        <v>40</v>
      </c>
      <c r="F116">
        <v>155</v>
      </c>
      <c r="G116">
        <v>10</v>
      </c>
      <c r="H116">
        <v>10.9</v>
      </c>
      <c r="I116" t="str">
        <f>""</f>
        <v/>
      </c>
      <c r="J116" t="str">
        <f>""</f>
        <v/>
      </c>
      <c r="K116" t="str">
        <f>""</f>
        <v/>
      </c>
      <c r="L116" t="str">
        <f>""</f>
        <v/>
      </c>
      <c r="M116" s="114">
        <v>1391.6</v>
      </c>
      <c r="N116" s="7">
        <v>1391.6</v>
      </c>
      <c r="O116" s="7">
        <v>1391.6</v>
      </c>
      <c r="P116" s="7">
        <v>1391.6</v>
      </c>
      <c r="Q116">
        <v>1.4027000000000001</v>
      </c>
      <c r="R116">
        <v>1.4027000000000001</v>
      </c>
      <c r="S116">
        <v>1.4027000000000001</v>
      </c>
      <c r="T116">
        <v>1.4027000000000001</v>
      </c>
      <c r="U116">
        <f t="shared" si="179"/>
        <v>196</v>
      </c>
      <c r="V116">
        <f t="shared" si="180"/>
        <v>196</v>
      </c>
      <c r="W116">
        <f t="shared" si="181"/>
        <v>196</v>
      </c>
      <c r="X116">
        <f t="shared" si="182"/>
        <v>196</v>
      </c>
      <c r="Y116">
        <f t="shared" si="183"/>
        <v>34</v>
      </c>
      <c r="Z116">
        <f t="shared" si="184"/>
        <v>34</v>
      </c>
      <c r="AA116">
        <f t="shared" si="185"/>
        <v>34</v>
      </c>
      <c r="AB116">
        <f t="shared" si="186"/>
        <v>34</v>
      </c>
      <c r="AC116" s="212">
        <f t="shared" si="187"/>
        <v>9.1209628127126158E-3</v>
      </c>
      <c r="AD116" s="212">
        <f t="shared" si="188"/>
        <v>9.1209628127126158E-3</v>
      </c>
      <c r="AE116" s="212">
        <f t="shared" si="189"/>
        <v>9.1209628127126158E-3</v>
      </c>
      <c r="AF116" s="212">
        <f t="shared" si="190"/>
        <v>9.1209628127126158E-3</v>
      </c>
      <c r="AG116" s="166">
        <f t="shared" si="191"/>
        <v>3.969E-4</v>
      </c>
      <c r="AH116" s="166">
        <f t="shared" si="192"/>
        <v>1.7345999999999999</v>
      </c>
      <c r="AI116" s="166">
        <f t="shared" si="193"/>
        <v>2</v>
      </c>
      <c r="AJ116" s="166">
        <f t="shared" si="194"/>
        <v>3.6734700000000002E-4</v>
      </c>
      <c r="AK116" s="114" t="str">
        <f>""</f>
        <v/>
      </c>
      <c r="AL116" s="7" t="str">
        <f>""</f>
        <v/>
      </c>
      <c r="AM116" s="7" t="str">
        <f>""</f>
        <v/>
      </c>
      <c r="AN116" s="7" t="str">
        <f>""</f>
        <v/>
      </c>
      <c r="AO116" s="7" t="str">
        <f>""</f>
        <v/>
      </c>
      <c r="AP116" s="7" t="str">
        <f>""</f>
        <v/>
      </c>
      <c r="AQ116" s="7" t="str">
        <f>""</f>
        <v/>
      </c>
      <c r="AR116" s="7" t="str">
        <f>""</f>
        <v/>
      </c>
      <c r="AS116" s="7" t="str">
        <f>""</f>
        <v/>
      </c>
      <c r="AT116" s="7" t="str">
        <f>""</f>
        <v/>
      </c>
      <c r="AU116" s="7" t="str">
        <f>""</f>
        <v/>
      </c>
      <c r="AV116" s="7" t="str">
        <f>""</f>
        <v/>
      </c>
      <c r="AW116" s="7" t="str">
        <f>""</f>
        <v/>
      </c>
      <c r="AX116" s="7" t="str">
        <f>""</f>
        <v/>
      </c>
      <c r="AY116" s="7" t="str">
        <f>""</f>
        <v/>
      </c>
      <c r="AZ116" s="118">
        <f t="shared" si="204"/>
        <v>1</v>
      </c>
      <c r="BA116" s="121" t="str">
        <f>""</f>
        <v/>
      </c>
      <c r="BB116" s="121" t="str">
        <f>""</f>
        <v/>
      </c>
      <c r="BC116" s="121" t="str">
        <f>""</f>
        <v/>
      </c>
      <c r="BE116" s="7"/>
      <c r="BG116" s="122">
        <f t="shared" si="205"/>
        <v>0.9</v>
      </c>
      <c r="CN116" s="216">
        <v>2</v>
      </c>
      <c r="CO116" s="225">
        <v>20</v>
      </c>
      <c r="CP116" s="190">
        <v>1.2760000000000001E-4</v>
      </c>
      <c r="CQ116" s="191">
        <v>1.7219</v>
      </c>
      <c r="CR116" s="191">
        <v>2</v>
      </c>
      <c r="CS116" s="210">
        <v>3.76611E-4</v>
      </c>
    </row>
    <row r="117" spans="1:97" x14ac:dyDescent="0.25">
      <c r="A117" t="str">
        <f t="shared" si="177"/>
        <v>24017510</v>
      </c>
      <c r="D117">
        <v>2</v>
      </c>
      <c r="E117">
        <v>40</v>
      </c>
      <c r="F117">
        <v>175</v>
      </c>
      <c r="G117">
        <v>10</v>
      </c>
      <c r="H117">
        <v>10.9</v>
      </c>
      <c r="I117" t="str">
        <f>""</f>
        <v/>
      </c>
      <c r="J117" t="str">
        <f>""</f>
        <v/>
      </c>
      <c r="K117" t="str">
        <f>""</f>
        <v/>
      </c>
      <c r="L117" t="str">
        <f>""</f>
        <v/>
      </c>
      <c r="M117" s="114">
        <v>1587.6000000000001</v>
      </c>
      <c r="N117" s="7">
        <v>1587.6000000000001</v>
      </c>
      <c r="O117" s="7">
        <v>1587.6000000000001</v>
      </c>
      <c r="P117" s="7">
        <v>1587.6000000000001</v>
      </c>
      <c r="Q117">
        <v>1.4027000000000001</v>
      </c>
      <c r="R117">
        <v>1.4027000000000001</v>
      </c>
      <c r="S117">
        <v>1.4027000000000001</v>
      </c>
      <c r="T117">
        <v>1.4027000000000001</v>
      </c>
      <c r="U117">
        <f t="shared" si="179"/>
        <v>224</v>
      </c>
      <c r="V117">
        <f t="shared" si="180"/>
        <v>224</v>
      </c>
      <c r="W117">
        <f t="shared" si="181"/>
        <v>224</v>
      </c>
      <c r="X117">
        <f t="shared" si="182"/>
        <v>224</v>
      </c>
      <c r="Y117">
        <f t="shared" si="183"/>
        <v>39</v>
      </c>
      <c r="Z117">
        <f t="shared" si="184"/>
        <v>39</v>
      </c>
      <c r="AA117">
        <f t="shared" si="185"/>
        <v>39</v>
      </c>
      <c r="AB117">
        <f t="shared" si="186"/>
        <v>39</v>
      </c>
      <c r="AC117" s="212">
        <f t="shared" si="187"/>
        <v>1.266253031127954E-2</v>
      </c>
      <c r="AD117" s="212">
        <f t="shared" si="188"/>
        <v>1.266253031127954E-2</v>
      </c>
      <c r="AE117" s="212">
        <f t="shared" si="189"/>
        <v>1.266253031127954E-2</v>
      </c>
      <c r="AF117" s="212">
        <f t="shared" si="190"/>
        <v>1.266253031127954E-2</v>
      </c>
      <c r="AG117" s="166">
        <f t="shared" si="191"/>
        <v>3.969E-4</v>
      </c>
      <c r="AH117" s="166">
        <f t="shared" si="192"/>
        <v>1.7345999999999999</v>
      </c>
      <c r="AI117" s="166">
        <f t="shared" si="193"/>
        <v>2</v>
      </c>
      <c r="AJ117" s="166">
        <f t="shared" si="194"/>
        <v>3.6734700000000002E-4</v>
      </c>
      <c r="AK117" s="114" t="str">
        <f>""</f>
        <v/>
      </c>
      <c r="AL117" s="7" t="str">
        <f>""</f>
        <v/>
      </c>
      <c r="AM117" s="7" t="str">
        <f>""</f>
        <v/>
      </c>
      <c r="AN117" s="7" t="str">
        <f>""</f>
        <v/>
      </c>
      <c r="AO117" s="7" t="str">
        <f>""</f>
        <v/>
      </c>
      <c r="AP117" s="7" t="str">
        <f>""</f>
        <v/>
      </c>
      <c r="AQ117" s="7" t="str">
        <f>""</f>
        <v/>
      </c>
      <c r="AR117" s="7" t="str">
        <f>""</f>
        <v/>
      </c>
      <c r="AS117" s="7" t="str">
        <f>""</f>
        <v/>
      </c>
      <c r="AT117" s="7" t="str">
        <f>""</f>
        <v/>
      </c>
      <c r="AU117" s="7" t="str">
        <f>""</f>
        <v/>
      </c>
      <c r="AV117" s="7" t="str">
        <f>""</f>
        <v/>
      </c>
      <c r="AW117" s="7" t="str">
        <f>""</f>
        <v/>
      </c>
      <c r="AX117" s="7" t="str">
        <f>""</f>
        <v/>
      </c>
      <c r="AY117" s="7" t="str">
        <f>""</f>
        <v/>
      </c>
      <c r="AZ117" s="118">
        <f t="shared" si="204"/>
        <v>1.2</v>
      </c>
      <c r="BA117" s="121" t="str">
        <f>""</f>
        <v/>
      </c>
      <c r="BB117" s="121" t="str">
        <f>""</f>
        <v/>
      </c>
      <c r="BC117" s="121" t="str">
        <f>""</f>
        <v/>
      </c>
      <c r="BE117" s="7"/>
      <c r="BG117" s="122">
        <f t="shared" si="205"/>
        <v>0.9</v>
      </c>
      <c r="CN117" s="226">
        <v>4</v>
      </c>
      <c r="CO117" s="227">
        <v>21</v>
      </c>
      <c r="CP117" s="192">
        <v>1.2760000000000001E-4</v>
      </c>
      <c r="CQ117" s="193">
        <v>1.7219</v>
      </c>
      <c r="CR117" s="193">
        <v>4</v>
      </c>
      <c r="CS117" s="194">
        <v>5.1420100000000005E-4</v>
      </c>
    </row>
    <row r="118" spans="1:97" ht="15" customHeight="1" x14ac:dyDescent="0.25">
      <c r="A118" t="str">
        <f t="shared" si="177"/>
        <v>24019510</v>
      </c>
      <c r="D118">
        <v>2</v>
      </c>
      <c r="E118">
        <v>40</v>
      </c>
      <c r="F118">
        <v>195</v>
      </c>
      <c r="G118">
        <v>10</v>
      </c>
      <c r="H118">
        <v>10.9</v>
      </c>
      <c r="I118" t="str">
        <f>""</f>
        <v/>
      </c>
      <c r="J118" t="str">
        <f>""</f>
        <v/>
      </c>
      <c r="K118" t="str">
        <f>""</f>
        <v/>
      </c>
      <c r="L118" t="str">
        <f>""</f>
        <v/>
      </c>
      <c r="M118" s="114">
        <v>1783.6000000000001</v>
      </c>
      <c r="N118" s="7">
        <v>1783.6000000000001</v>
      </c>
      <c r="O118" s="7">
        <v>1783.6000000000001</v>
      </c>
      <c r="P118" s="7">
        <v>1783.6000000000001</v>
      </c>
      <c r="Q118">
        <v>1.4027000000000001</v>
      </c>
      <c r="R118">
        <v>1.4027000000000001</v>
      </c>
      <c r="S118">
        <v>1.4027000000000001</v>
      </c>
      <c r="T118">
        <v>1.4027000000000001</v>
      </c>
      <c r="U118">
        <f t="shared" si="179"/>
        <v>252</v>
      </c>
      <c r="V118">
        <f t="shared" si="180"/>
        <v>252</v>
      </c>
      <c r="W118">
        <f t="shared" si="181"/>
        <v>252</v>
      </c>
      <c r="X118">
        <f t="shared" si="182"/>
        <v>252</v>
      </c>
      <c r="Y118">
        <f t="shared" si="183"/>
        <v>43</v>
      </c>
      <c r="Z118">
        <f t="shared" si="184"/>
        <v>43</v>
      </c>
      <c r="AA118">
        <f t="shared" si="185"/>
        <v>43</v>
      </c>
      <c r="AB118">
        <f t="shared" si="186"/>
        <v>43</v>
      </c>
      <c r="AC118" s="212">
        <f t="shared" si="187"/>
        <v>1.6229869314968396E-2</v>
      </c>
      <c r="AD118" s="212">
        <f t="shared" si="188"/>
        <v>1.6229869314968396E-2</v>
      </c>
      <c r="AE118" s="212">
        <f t="shared" si="189"/>
        <v>1.6229869314968396E-2</v>
      </c>
      <c r="AF118" s="212">
        <f t="shared" si="190"/>
        <v>1.6229869314968396E-2</v>
      </c>
      <c r="AG118" s="166">
        <f t="shared" si="191"/>
        <v>3.969E-4</v>
      </c>
      <c r="AH118" s="166">
        <f t="shared" si="192"/>
        <v>1.7345999999999999</v>
      </c>
      <c r="AI118" s="166">
        <f t="shared" si="193"/>
        <v>2</v>
      </c>
      <c r="AJ118" s="166">
        <f t="shared" si="194"/>
        <v>3.6734700000000002E-4</v>
      </c>
      <c r="AK118" s="114" t="str">
        <f>""</f>
        <v/>
      </c>
      <c r="AL118" s="7" t="str">
        <f>""</f>
        <v/>
      </c>
      <c r="AM118" s="7" t="str">
        <f>""</f>
        <v/>
      </c>
      <c r="AN118" s="7" t="str">
        <f>""</f>
        <v/>
      </c>
      <c r="AO118" s="7" t="str">
        <f>""</f>
        <v/>
      </c>
      <c r="AP118" s="7" t="str">
        <f>""</f>
        <v/>
      </c>
      <c r="AQ118" s="7" t="str">
        <f>""</f>
        <v/>
      </c>
      <c r="AR118" s="7" t="str">
        <f>""</f>
        <v/>
      </c>
      <c r="AS118" s="7" t="str">
        <f>""</f>
        <v/>
      </c>
      <c r="AT118" s="7" t="str">
        <f>""</f>
        <v/>
      </c>
      <c r="AU118" s="7" t="str">
        <f>""</f>
        <v/>
      </c>
      <c r="AV118" s="7" t="str">
        <f>""</f>
        <v/>
      </c>
      <c r="AW118" s="7" t="str">
        <f>""</f>
        <v/>
      </c>
      <c r="AX118" s="7" t="str">
        <f>""</f>
        <v/>
      </c>
      <c r="AY118" s="7" t="str">
        <f>""</f>
        <v/>
      </c>
      <c r="AZ118" s="118">
        <f t="shared" si="204"/>
        <v>1.3</v>
      </c>
      <c r="BA118" s="121" t="str">
        <f>""</f>
        <v/>
      </c>
      <c r="BB118" s="121" t="str">
        <f>""</f>
        <v/>
      </c>
      <c r="BC118" s="121" t="str">
        <f>""</f>
        <v/>
      </c>
      <c r="BE118" s="7"/>
      <c r="BG118" s="122">
        <f t="shared" si="205"/>
        <v>0.9</v>
      </c>
    </row>
    <row r="119" spans="1:97" ht="15" customHeight="1" x14ac:dyDescent="0.25">
      <c r="A119" t="str">
        <f t="shared" si="177"/>
        <v>24021510</v>
      </c>
      <c r="D119">
        <v>2</v>
      </c>
      <c r="E119">
        <v>40</v>
      </c>
      <c r="F119">
        <v>215</v>
      </c>
      <c r="G119">
        <v>10</v>
      </c>
      <c r="H119">
        <v>10.9</v>
      </c>
      <c r="I119" t="str">
        <f>""</f>
        <v/>
      </c>
      <c r="J119" t="str">
        <f>""</f>
        <v/>
      </c>
      <c r="K119" t="str">
        <f>""</f>
        <v/>
      </c>
      <c r="L119" t="str">
        <f>""</f>
        <v/>
      </c>
      <c r="M119" s="114">
        <v>1979.6</v>
      </c>
      <c r="N119" s="7">
        <v>1979.6</v>
      </c>
      <c r="O119" s="7">
        <v>1979.6</v>
      </c>
      <c r="P119" s="7">
        <v>1979.6</v>
      </c>
      <c r="Q119">
        <v>1.4027000000000001</v>
      </c>
      <c r="R119">
        <v>1.4027000000000001</v>
      </c>
      <c r="S119">
        <v>1.4027000000000001</v>
      </c>
      <c r="T119">
        <v>1.4027000000000001</v>
      </c>
      <c r="U119">
        <f t="shared" si="179"/>
        <v>279</v>
      </c>
      <c r="V119">
        <f t="shared" si="180"/>
        <v>279</v>
      </c>
      <c r="W119">
        <f t="shared" si="181"/>
        <v>279</v>
      </c>
      <c r="X119">
        <f t="shared" si="182"/>
        <v>279</v>
      </c>
      <c r="Y119">
        <f t="shared" si="183"/>
        <v>48</v>
      </c>
      <c r="Z119">
        <f t="shared" si="184"/>
        <v>48</v>
      </c>
      <c r="AA119">
        <f t="shared" si="185"/>
        <v>48</v>
      </c>
      <c r="AB119">
        <f t="shared" si="186"/>
        <v>48</v>
      </c>
      <c r="AC119" s="212">
        <f t="shared" si="187"/>
        <v>2.1163530235326522E-2</v>
      </c>
      <c r="AD119" s="212">
        <f t="shared" si="188"/>
        <v>2.1163530235326522E-2</v>
      </c>
      <c r="AE119" s="212">
        <f t="shared" si="189"/>
        <v>2.1163530235326522E-2</v>
      </c>
      <c r="AF119" s="212">
        <f t="shared" si="190"/>
        <v>2.1163530235326522E-2</v>
      </c>
      <c r="AG119" s="166">
        <f t="shared" si="191"/>
        <v>3.969E-4</v>
      </c>
      <c r="AH119" s="166">
        <f t="shared" si="192"/>
        <v>1.7345999999999999</v>
      </c>
      <c r="AI119" s="166">
        <f t="shared" si="193"/>
        <v>2</v>
      </c>
      <c r="AJ119" s="166">
        <f t="shared" si="194"/>
        <v>3.6734700000000002E-4</v>
      </c>
      <c r="AK119" s="114" t="str">
        <f>""</f>
        <v/>
      </c>
      <c r="AL119" s="7" t="str">
        <f>""</f>
        <v/>
      </c>
      <c r="AM119" s="7" t="str">
        <f>""</f>
        <v/>
      </c>
      <c r="AN119" s="7" t="str">
        <f>""</f>
        <v/>
      </c>
      <c r="AO119" s="7" t="str">
        <f>""</f>
        <v/>
      </c>
      <c r="AP119" s="7" t="str">
        <f>""</f>
        <v/>
      </c>
      <c r="AQ119" s="7" t="str">
        <f>""</f>
        <v/>
      </c>
      <c r="AR119" s="7" t="str">
        <f>""</f>
        <v/>
      </c>
      <c r="AS119" s="7" t="str">
        <f>""</f>
        <v/>
      </c>
      <c r="AT119" s="7" t="str">
        <f>""</f>
        <v/>
      </c>
      <c r="AU119" s="7" t="str">
        <f>""</f>
        <v/>
      </c>
      <c r="AV119" s="7" t="str">
        <f>""</f>
        <v/>
      </c>
      <c r="AW119" s="7" t="str">
        <f>""</f>
        <v/>
      </c>
      <c r="AX119" s="7" t="str">
        <f>""</f>
        <v/>
      </c>
      <c r="AY119" s="7" t="str">
        <f>""</f>
        <v/>
      </c>
      <c r="AZ119" s="118">
        <f t="shared" si="204"/>
        <v>1.4</v>
      </c>
      <c r="BA119" s="121" t="str">
        <f>""</f>
        <v/>
      </c>
      <c r="BB119" s="121" t="str">
        <f>""</f>
        <v/>
      </c>
      <c r="BC119" s="121" t="str">
        <f>""</f>
        <v/>
      </c>
      <c r="BE119" s="7"/>
      <c r="BG119" s="122">
        <f t="shared" si="205"/>
        <v>0.9</v>
      </c>
      <c r="CN119" s="228">
        <f>CN111</f>
        <v>1</v>
      </c>
      <c r="CO119" s="229">
        <v>7</v>
      </c>
      <c r="CP119" s="198">
        <f>CP111</f>
        <v>2.5582398288699999E-3</v>
      </c>
      <c r="CQ119" s="199">
        <f>CQ111</f>
        <v>1.4942747715061999</v>
      </c>
      <c r="CR119" s="199">
        <f>CR111</f>
        <v>3</v>
      </c>
      <c r="CS119" s="200">
        <f>CS111</f>
        <v>5.6161694684148003E-4</v>
      </c>
    </row>
    <row r="120" spans="1:97" ht="15" customHeight="1" x14ac:dyDescent="0.25">
      <c r="A120" t="str">
        <f t="shared" si="177"/>
        <v>24023510</v>
      </c>
      <c r="D120">
        <v>2</v>
      </c>
      <c r="E120">
        <v>40</v>
      </c>
      <c r="F120">
        <v>235</v>
      </c>
      <c r="G120">
        <v>10</v>
      </c>
      <c r="H120">
        <v>10.9</v>
      </c>
      <c r="I120" t="str">
        <f>""</f>
        <v/>
      </c>
      <c r="J120" t="str">
        <f>""</f>
        <v/>
      </c>
      <c r="K120" t="str">
        <f>""</f>
        <v/>
      </c>
      <c r="L120" t="str">
        <f>""</f>
        <v/>
      </c>
      <c r="M120" s="114">
        <v>2175.6000000000004</v>
      </c>
      <c r="N120" s="7">
        <v>2175.6000000000004</v>
      </c>
      <c r="O120" s="7">
        <v>2175.6000000000004</v>
      </c>
      <c r="P120" s="7">
        <v>2175.6000000000004</v>
      </c>
      <c r="Q120">
        <v>1.4027000000000001</v>
      </c>
      <c r="R120">
        <v>1.4027000000000001</v>
      </c>
      <c r="S120">
        <v>1.4027000000000001</v>
      </c>
      <c r="T120">
        <v>1.4027000000000001</v>
      </c>
      <c r="U120">
        <f t="shared" si="179"/>
        <v>307</v>
      </c>
      <c r="V120">
        <f t="shared" si="180"/>
        <v>307</v>
      </c>
      <c r="W120">
        <f t="shared" si="181"/>
        <v>307</v>
      </c>
      <c r="X120">
        <f t="shared" si="182"/>
        <v>307</v>
      </c>
      <c r="Y120">
        <f t="shared" si="183"/>
        <v>53</v>
      </c>
      <c r="Z120">
        <f t="shared" si="184"/>
        <v>53</v>
      </c>
      <c r="AA120">
        <f t="shared" si="185"/>
        <v>53</v>
      </c>
      <c r="AB120">
        <f t="shared" si="186"/>
        <v>53</v>
      </c>
      <c r="AC120" s="212">
        <f t="shared" si="187"/>
        <v>2.6918681955248172E-2</v>
      </c>
      <c r="AD120" s="212">
        <f t="shared" si="188"/>
        <v>2.6918681955248172E-2</v>
      </c>
      <c r="AE120" s="212">
        <f t="shared" si="189"/>
        <v>2.6918681955248172E-2</v>
      </c>
      <c r="AF120" s="212">
        <f t="shared" si="190"/>
        <v>2.6918681955248172E-2</v>
      </c>
      <c r="AG120" s="166">
        <f t="shared" si="191"/>
        <v>3.969E-4</v>
      </c>
      <c r="AH120" s="166">
        <f t="shared" si="192"/>
        <v>1.7345999999999999</v>
      </c>
      <c r="AI120" s="166">
        <f t="shared" si="193"/>
        <v>2</v>
      </c>
      <c r="AJ120" s="166">
        <f t="shared" si="194"/>
        <v>3.6734700000000002E-4</v>
      </c>
      <c r="AK120" s="114" t="str">
        <f>""</f>
        <v/>
      </c>
      <c r="AL120" s="7" t="str">
        <f>""</f>
        <v/>
      </c>
      <c r="AM120" s="7" t="str">
        <f>""</f>
        <v/>
      </c>
      <c r="AN120" s="7" t="str">
        <f>""</f>
        <v/>
      </c>
      <c r="AO120" s="7" t="str">
        <f>""</f>
        <v/>
      </c>
      <c r="AP120" s="7" t="str">
        <f>""</f>
        <v/>
      </c>
      <c r="AQ120" s="7" t="str">
        <f>""</f>
        <v/>
      </c>
      <c r="AR120" s="7" t="str">
        <f>""</f>
        <v/>
      </c>
      <c r="AS120" s="7" t="str">
        <f>""</f>
        <v/>
      </c>
      <c r="AT120" s="7" t="str">
        <f>""</f>
        <v/>
      </c>
      <c r="AU120" s="7" t="str">
        <f>""</f>
        <v/>
      </c>
      <c r="AV120" s="7" t="str">
        <f>""</f>
        <v/>
      </c>
      <c r="AW120" s="7" t="str">
        <f>""</f>
        <v/>
      </c>
      <c r="AX120" s="7" t="str">
        <f>""</f>
        <v/>
      </c>
      <c r="AY120" s="7" t="str">
        <f>""</f>
        <v/>
      </c>
      <c r="AZ120" s="118">
        <f t="shared" si="204"/>
        <v>1.6</v>
      </c>
      <c r="BA120" s="121" t="str">
        <f>""</f>
        <v/>
      </c>
      <c r="BB120" s="121" t="str">
        <f>""</f>
        <v/>
      </c>
      <c r="BC120" s="121" t="str">
        <f>""</f>
        <v/>
      </c>
      <c r="BE120" s="7"/>
      <c r="BG120" s="122">
        <f t="shared" si="205"/>
        <v>0.9</v>
      </c>
      <c r="CN120" s="228">
        <f>CN105</f>
        <v>4</v>
      </c>
      <c r="CO120" s="230">
        <v>8</v>
      </c>
      <c r="CP120" s="195">
        <f>CP105</f>
        <v>9.3700000000000001E-4</v>
      </c>
      <c r="CQ120" s="196">
        <f>CQ105</f>
        <v>1.7889999999999999</v>
      </c>
      <c r="CR120" s="196">
        <f>CR105</f>
        <v>4</v>
      </c>
      <c r="CS120" s="197">
        <f>CS105</f>
        <v>1.39E-3</v>
      </c>
    </row>
    <row r="121" spans="1:97" ht="15" customHeight="1" x14ac:dyDescent="0.25">
      <c r="A121" t="str">
        <f t="shared" si="177"/>
        <v>2455510</v>
      </c>
      <c r="D121">
        <v>2</v>
      </c>
      <c r="E121">
        <v>45</v>
      </c>
      <c r="F121">
        <v>55</v>
      </c>
      <c r="G121">
        <v>10</v>
      </c>
      <c r="H121">
        <v>10.9</v>
      </c>
      <c r="I121" t="str">
        <f>""</f>
        <v/>
      </c>
      <c r="J121" t="str">
        <f>""</f>
        <v/>
      </c>
      <c r="K121" t="str">
        <f>""</f>
        <v/>
      </c>
      <c r="L121" t="str">
        <f>""</f>
        <v/>
      </c>
      <c r="M121" s="114">
        <v>432.18</v>
      </c>
      <c r="N121" s="7">
        <v>432.18</v>
      </c>
      <c r="O121" s="7">
        <v>432.18</v>
      </c>
      <c r="P121" s="7">
        <v>432.18</v>
      </c>
      <c r="Q121">
        <v>1.3915</v>
      </c>
      <c r="R121">
        <v>1.3915</v>
      </c>
      <c r="S121">
        <v>1.3915</v>
      </c>
      <c r="T121">
        <v>1.3915</v>
      </c>
      <c r="U121">
        <f t="shared" si="179"/>
        <v>62</v>
      </c>
      <c r="V121">
        <f t="shared" si="180"/>
        <v>62</v>
      </c>
      <c r="W121">
        <f t="shared" si="181"/>
        <v>62</v>
      </c>
      <c r="X121">
        <f t="shared" si="182"/>
        <v>62</v>
      </c>
      <c r="Y121">
        <f t="shared" si="183"/>
        <v>11</v>
      </c>
      <c r="Z121">
        <f t="shared" si="184"/>
        <v>11</v>
      </c>
      <c r="AA121">
        <f t="shared" si="185"/>
        <v>11</v>
      </c>
      <c r="AB121">
        <f t="shared" si="186"/>
        <v>11</v>
      </c>
      <c r="AC121" s="212">
        <f t="shared" si="187"/>
        <v>6.3783816283657642E-4</v>
      </c>
      <c r="AD121" s="212">
        <f t="shared" si="188"/>
        <v>6.3783816283657642E-4</v>
      </c>
      <c r="AE121" s="212">
        <f t="shared" si="189"/>
        <v>6.3783816283657642E-4</v>
      </c>
      <c r="AF121" s="212">
        <f t="shared" si="190"/>
        <v>6.3783816283657642E-4</v>
      </c>
      <c r="AG121" s="166">
        <f t="shared" si="191"/>
        <v>3.969E-4</v>
      </c>
      <c r="AH121" s="166">
        <f t="shared" si="192"/>
        <v>1.7345999999999999</v>
      </c>
      <c r="AI121" s="166">
        <f t="shared" si="193"/>
        <v>2</v>
      </c>
      <c r="AJ121" s="166">
        <f t="shared" si="194"/>
        <v>3.6734700000000002E-4</v>
      </c>
      <c r="AK121" s="114" t="str">
        <f>""</f>
        <v/>
      </c>
      <c r="AL121" s="7" t="str">
        <f>""</f>
        <v/>
      </c>
      <c r="AM121" s="7" t="str">
        <f>""</f>
        <v/>
      </c>
      <c r="AN121" s="7" t="str">
        <f>""</f>
        <v/>
      </c>
      <c r="AO121" s="7" t="str">
        <f>""</f>
        <v/>
      </c>
      <c r="AP121" s="7" t="str">
        <f>""</f>
        <v/>
      </c>
      <c r="AQ121" s="7" t="str">
        <f>""</f>
        <v/>
      </c>
      <c r="AR121" s="7" t="str">
        <f>""</f>
        <v/>
      </c>
      <c r="AS121" s="7" t="str">
        <f>""</f>
        <v/>
      </c>
      <c r="AT121" s="7" t="str">
        <f>""</f>
        <v/>
      </c>
      <c r="AU121" s="7" t="str">
        <f>""</f>
        <v/>
      </c>
      <c r="AV121" s="7" t="str">
        <f>""</f>
        <v/>
      </c>
      <c r="AW121" s="7" t="str">
        <f>""</f>
        <v/>
      </c>
      <c r="AX121" s="7" t="str">
        <f>""</f>
        <v/>
      </c>
      <c r="AY121" s="7" t="str">
        <f>""</f>
        <v/>
      </c>
      <c r="AZ121" s="118">
        <f t="shared" si="204"/>
        <v>0.4</v>
      </c>
      <c r="BA121" s="121" t="str">
        <f>""</f>
        <v/>
      </c>
      <c r="BB121" s="121" t="str">
        <f>""</f>
        <v/>
      </c>
      <c r="BC121" s="121" t="str">
        <f>""</f>
        <v/>
      </c>
      <c r="BE121" s="7"/>
      <c r="BG121" s="122">
        <f t="shared" si="205"/>
        <v>0.9</v>
      </c>
    </row>
    <row r="122" spans="1:97" ht="15" customHeight="1" x14ac:dyDescent="0.25">
      <c r="A122" t="str">
        <f t="shared" si="177"/>
        <v>2456510</v>
      </c>
      <c r="D122">
        <v>2</v>
      </c>
      <c r="E122">
        <v>45</v>
      </c>
      <c r="F122">
        <v>65</v>
      </c>
      <c r="G122">
        <v>10</v>
      </c>
      <c r="H122">
        <v>10.9</v>
      </c>
      <c r="I122" t="str">
        <f>""</f>
        <v/>
      </c>
      <c r="J122" t="str">
        <f>""</f>
        <v/>
      </c>
      <c r="K122" t="str">
        <f>""</f>
        <v/>
      </c>
      <c r="L122" t="str">
        <f>""</f>
        <v/>
      </c>
      <c r="M122" s="114">
        <v>535.08000000000004</v>
      </c>
      <c r="N122" s="7">
        <v>535.08000000000004</v>
      </c>
      <c r="O122" s="7">
        <v>535.08000000000004</v>
      </c>
      <c r="P122" s="7">
        <v>535.08000000000004</v>
      </c>
      <c r="Q122">
        <v>1.3915</v>
      </c>
      <c r="R122">
        <v>1.3915</v>
      </c>
      <c r="S122">
        <v>1.3915</v>
      </c>
      <c r="T122">
        <v>1.3915</v>
      </c>
      <c r="U122">
        <f t="shared" si="179"/>
        <v>77</v>
      </c>
      <c r="V122">
        <f t="shared" si="180"/>
        <v>77</v>
      </c>
      <c r="W122">
        <f t="shared" si="181"/>
        <v>77</v>
      </c>
      <c r="X122">
        <f t="shared" si="182"/>
        <v>77</v>
      </c>
      <c r="Y122">
        <f t="shared" si="183"/>
        <v>13</v>
      </c>
      <c r="Z122">
        <f t="shared" si="184"/>
        <v>13</v>
      </c>
      <c r="AA122">
        <f t="shared" si="185"/>
        <v>13</v>
      </c>
      <c r="AB122">
        <f t="shared" si="186"/>
        <v>13</v>
      </c>
      <c r="AC122" s="212">
        <f t="shared" si="187"/>
        <v>9.4517043414064016E-4</v>
      </c>
      <c r="AD122" s="212">
        <f t="shared" si="188"/>
        <v>9.4517043414064016E-4</v>
      </c>
      <c r="AE122" s="212">
        <f t="shared" si="189"/>
        <v>9.4517043414064016E-4</v>
      </c>
      <c r="AF122" s="212">
        <f t="shared" si="190"/>
        <v>9.4517043414064016E-4</v>
      </c>
      <c r="AG122" s="166">
        <f t="shared" si="191"/>
        <v>3.969E-4</v>
      </c>
      <c r="AH122" s="166">
        <f t="shared" si="192"/>
        <v>1.7345999999999999</v>
      </c>
      <c r="AI122" s="166">
        <f t="shared" si="193"/>
        <v>2</v>
      </c>
      <c r="AJ122" s="166">
        <f t="shared" si="194"/>
        <v>3.6734700000000002E-4</v>
      </c>
      <c r="AK122" s="114" t="str">
        <f>""</f>
        <v/>
      </c>
      <c r="AL122" s="7" t="str">
        <f>""</f>
        <v/>
      </c>
      <c r="AM122" s="7" t="str">
        <f>""</f>
        <v/>
      </c>
      <c r="AN122" s="7" t="str">
        <f>""</f>
        <v/>
      </c>
      <c r="AO122" s="7" t="str">
        <f>""</f>
        <v/>
      </c>
      <c r="AP122" s="7" t="str">
        <f>""</f>
        <v/>
      </c>
      <c r="AQ122" s="7" t="str">
        <f>""</f>
        <v/>
      </c>
      <c r="AR122" s="7" t="str">
        <f>""</f>
        <v/>
      </c>
      <c r="AS122" s="7" t="str">
        <f>""</f>
        <v/>
      </c>
      <c r="AT122" s="7" t="str">
        <f>""</f>
        <v/>
      </c>
      <c r="AU122" s="7" t="str">
        <f>""</f>
        <v/>
      </c>
      <c r="AV122" s="7" t="str">
        <f>""</f>
        <v/>
      </c>
      <c r="AW122" s="7" t="str">
        <f>""</f>
        <v/>
      </c>
      <c r="AX122" s="7" t="str">
        <f>""</f>
        <v/>
      </c>
      <c r="AY122" s="7" t="str">
        <f>""</f>
        <v/>
      </c>
      <c r="AZ122" s="118">
        <f t="shared" si="204"/>
        <v>0.4</v>
      </c>
      <c r="BA122" s="121" t="str">
        <f>""</f>
        <v/>
      </c>
      <c r="BB122" s="121" t="str">
        <f>""</f>
        <v/>
      </c>
      <c r="BC122" s="121" t="str">
        <f>""</f>
        <v/>
      </c>
      <c r="BE122" s="7"/>
      <c r="BG122" s="122"/>
    </row>
    <row r="123" spans="1:97" ht="15" customHeight="1" x14ac:dyDescent="0.25">
      <c r="A123" t="str">
        <f t="shared" si="177"/>
        <v>2457510</v>
      </c>
      <c r="D123">
        <v>2</v>
      </c>
      <c r="E123">
        <v>45</v>
      </c>
      <c r="F123">
        <v>75</v>
      </c>
      <c r="G123">
        <v>10</v>
      </c>
      <c r="H123">
        <v>10.9</v>
      </c>
      <c r="I123" t="str">
        <f>""</f>
        <v/>
      </c>
      <c r="J123" t="str">
        <f>""</f>
        <v/>
      </c>
      <c r="K123" t="str">
        <f>""</f>
        <v/>
      </c>
      <c r="L123" t="str">
        <f>""</f>
        <v/>
      </c>
      <c r="M123" s="114">
        <v>637.98</v>
      </c>
      <c r="N123" s="7">
        <v>637.98</v>
      </c>
      <c r="O123" s="7">
        <v>637.98</v>
      </c>
      <c r="P123" s="7">
        <v>637.98</v>
      </c>
      <c r="Q123">
        <v>1.3915</v>
      </c>
      <c r="R123">
        <v>1.3915</v>
      </c>
      <c r="S123">
        <v>1.3915</v>
      </c>
      <c r="T123">
        <v>1.3915</v>
      </c>
      <c r="U123">
        <f t="shared" si="179"/>
        <v>91</v>
      </c>
      <c r="V123">
        <f t="shared" si="180"/>
        <v>91</v>
      </c>
      <c r="W123">
        <f t="shared" si="181"/>
        <v>91</v>
      </c>
      <c r="X123">
        <f t="shared" si="182"/>
        <v>91</v>
      </c>
      <c r="Y123">
        <f t="shared" si="183"/>
        <v>16</v>
      </c>
      <c r="Z123">
        <f t="shared" si="184"/>
        <v>16</v>
      </c>
      <c r="AA123">
        <f t="shared" si="185"/>
        <v>16</v>
      </c>
      <c r="AB123">
        <f t="shared" si="186"/>
        <v>16</v>
      </c>
      <c r="AC123" s="212">
        <f t="shared" si="187"/>
        <v>1.4997977957892836E-3</v>
      </c>
      <c r="AD123" s="212">
        <f t="shared" si="188"/>
        <v>1.4997977957892836E-3</v>
      </c>
      <c r="AE123" s="212">
        <f t="shared" si="189"/>
        <v>1.4997977957892836E-3</v>
      </c>
      <c r="AF123" s="212">
        <f t="shared" si="190"/>
        <v>1.4997977957892836E-3</v>
      </c>
      <c r="AG123" s="166">
        <f t="shared" si="191"/>
        <v>3.969E-4</v>
      </c>
      <c r="AH123" s="166">
        <f t="shared" si="192"/>
        <v>1.7345999999999999</v>
      </c>
      <c r="AI123" s="166">
        <f t="shared" si="193"/>
        <v>2</v>
      </c>
      <c r="AJ123" s="166">
        <f t="shared" si="194"/>
        <v>3.6734700000000002E-4</v>
      </c>
      <c r="AK123" s="114" t="str">
        <f>""</f>
        <v/>
      </c>
      <c r="AL123" s="7" t="str">
        <f>""</f>
        <v/>
      </c>
      <c r="AM123" s="7" t="str">
        <f>""</f>
        <v/>
      </c>
      <c r="AN123" s="7" t="str">
        <f>""</f>
        <v/>
      </c>
      <c r="AO123" s="7" t="str">
        <f>""</f>
        <v/>
      </c>
      <c r="AP123" s="7" t="str">
        <f>""</f>
        <v/>
      </c>
      <c r="AQ123" s="7" t="str">
        <f>""</f>
        <v/>
      </c>
      <c r="AR123" s="7" t="str">
        <f>""</f>
        <v/>
      </c>
      <c r="AS123" s="7" t="str">
        <f>""</f>
        <v/>
      </c>
      <c r="AT123" s="7" t="str">
        <f>""</f>
        <v/>
      </c>
      <c r="AU123" s="7" t="str">
        <f>""</f>
        <v/>
      </c>
      <c r="AV123" s="7" t="str">
        <f>""</f>
        <v/>
      </c>
      <c r="AW123" s="7" t="str">
        <f>""</f>
        <v/>
      </c>
      <c r="AX123" s="7" t="str">
        <f>""</f>
        <v/>
      </c>
      <c r="AY123" s="7" t="str">
        <f>""</f>
        <v/>
      </c>
      <c r="AZ123" s="118">
        <f t="shared" si="204"/>
        <v>0.5</v>
      </c>
      <c r="BA123" s="121" t="str">
        <f>""</f>
        <v/>
      </c>
      <c r="BB123" s="121" t="str">
        <f>""</f>
        <v/>
      </c>
      <c r="BC123" s="121" t="str">
        <f>""</f>
        <v/>
      </c>
      <c r="BE123" s="7"/>
      <c r="BG123" s="122"/>
    </row>
    <row r="124" spans="1:97" ht="15" customHeight="1" x14ac:dyDescent="0.25">
      <c r="A124" t="str">
        <f t="shared" si="177"/>
        <v>2458510</v>
      </c>
      <c r="D124">
        <v>2</v>
      </c>
      <c r="E124">
        <v>45</v>
      </c>
      <c r="F124">
        <v>85</v>
      </c>
      <c r="G124">
        <v>10</v>
      </c>
      <c r="H124">
        <v>10.9</v>
      </c>
      <c r="I124" t="str">
        <f>""</f>
        <v/>
      </c>
      <c r="J124" t="str">
        <f>""</f>
        <v/>
      </c>
      <c r="K124" t="str">
        <f>""</f>
        <v/>
      </c>
      <c r="L124" t="str">
        <f>""</f>
        <v/>
      </c>
      <c r="M124" s="114">
        <v>740.88</v>
      </c>
      <c r="N124" s="7">
        <v>740.88</v>
      </c>
      <c r="O124" s="7">
        <v>740.88</v>
      </c>
      <c r="P124" s="7">
        <v>740.88</v>
      </c>
      <c r="Q124">
        <v>1.3915</v>
      </c>
      <c r="R124">
        <v>1.3915</v>
      </c>
      <c r="S124">
        <v>1.3915</v>
      </c>
      <c r="T124">
        <v>1.3915</v>
      </c>
      <c r="U124">
        <f t="shared" si="179"/>
        <v>106</v>
      </c>
      <c r="V124">
        <f t="shared" si="180"/>
        <v>106</v>
      </c>
      <c r="W124">
        <f t="shared" si="181"/>
        <v>106</v>
      </c>
      <c r="X124">
        <f t="shared" si="182"/>
        <v>106</v>
      </c>
      <c r="Y124">
        <f t="shared" si="183"/>
        <v>18</v>
      </c>
      <c r="Z124">
        <f t="shared" si="184"/>
        <v>18</v>
      </c>
      <c r="AA124">
        <f t="shared" si="185"/>
        <v>18</v>
      </c>
      <c r="AB124">
        <f t="shared" si="186"/>
        <v>18</v>
      </c>
      <c r="AC124" s="212">
        <f t="shared" si="187"/>
        <v>1.9926998251216608E-3</v>
      </c>
      <c r="AD124" s="212">
        <f t="shared" si="188"/>
        <v>1.9926998251216608E-3</v>
      </c>
      <c r="AE124" s="212">
        <f t="shared" si="189"/>
        <v>1.9926998251216608E-3</v>
      </c>
      <c r="AF124" s="212">
        <f t="shared" si="190"/>
        <v>1.9926998251216608E-3</v>
      </c>
      <c r="AG124" s="166">
        <f t="shared" si="191"/>
        <v>3.969E-4</v>
      </c>
      <c r="AH124" s="166">
        <f t="shared" si="192"/>
        <v>1.7345999999999999</v>
      </c>
      <c r="AI124" s="166">
        <f t="shared" si="193"/>
        <v>2</v>
      </c>
      <c r="AJ124" s="166">
        <f t="shared" si="194"/>
        <v>3.6734700000000002E-4</v>
      </c>
      <c r="AK124" s="114" t="str">
        <f>""</f>
        <v/>
      </c>
      <c r="AL124" s="7" t="str">
        <f>""</f>
        <v/>
      </c>
      <c r="AM124" s="7" t="str">
        <f>""</f>
        <v/>
      </c>
      <c r="AN124" s="7" t="str">
        <f>""</f>
        <v/>
      </c>
      <c r="AO124" s="7" t="str">
        <f>""</f>
        <v/>
      </c>
      <c r="AP124" s="7" t="str">
        <f>""</f>
        <v/>
      </c>
      <c r="AQ124" s="7" t="str">
        <f>""</f>
        <v/>
      </c>
      <c r="AR124" s="7" t="str">
        <f>""</f>
        <v/>
      </c>
      <c r="AS124" s="7" t="str">
        <f>""</f>
        <v/>
      </c>
      <c r="AT124" s="7" t="str">
        <f>""</f>
        <v/>
      </c>
      <c r="AU124" s="7" t="str">
        <f>""</f>
        <v/>
      </c>
      <c r="AV124" s="7" t="str">
        <f>""</f>
        <v/>
      </c>
      <c r="AW124" s="7" t="str">
        <f>""</f>
        <v/>
      </c>
      <c r="AX124" s="7" t="str">
        <f>""</f>
        <v/>
      </c>
      <c r="AY124" s="7" t="str">
        <f>""</f>
        <v/>
      </c>
      <c r="AZ124" s="118">
        <f t="shared" si="204"/>
        <v>0.6</v>
      </c>
      <c r="BA124" s="121" t="str">
        <f>""</f>
        <v/>
      </c>
      <c r="BB124" s="121" t="str">
        <f>""</f>
        <v/>
      </c>
      <c r="BC124" s="121" t="str">
        <f>""</f>
        <v/>
      </c>
      <c r="BE124" s="7"/>
      <c r="BG124" s="122"/>
    </row>
    <row r="125" spans="1:97" ht="15" customHeight="1" x14ac:dyDescent="0.25">
      <c r="A125" t="str">
        <f t="shared" si="177"/>
        <v>2459510</v>
      </c>
      <c r="D125">
        <v>2</v>
      </c>
      <c r="E125">
        <v>45</v>
      </c>
      <c r="F125">
        <v>95</v>
      </c>
      <c r="G125">
        <v>10</v>
      </c>
      <c r="H125">
        <v>10.9</v>
      </c>
      <c r="I125" t="str">
        <f>""</f>
        <v/>
      </c>
      <c r="J125" t="str">
        <f>""</f>
        <v/>
      </c>
      <c r="K125" t="str">
        <f>""</f>
        <v/>
      </c>
      <c r="L125" t="str">
        <f>""</f>
        <v/>
      </c>
      <c r="M125" s="114">
        <v>843.78</v>
      </c>
      <c r="N125" s="7">
        <v>843.78</v>
      </c>
      <c r="O125" s="7">
        <v>843.78</v>
      </c>
      <c r="P125" s="7">
        <v>843.78</v>
      </c>
      <c r="Q125">
        <v>1.3915</v>
      </c>
      <c r="R125">
        <v>1.3915</v>
      </c>
      <c r="S125">
        <v>1.3915</v>
      </c>
      <c r="T125">
        <v>1.3915</v>
      </c>
      <c r="U125">
        <f t="shared" si="179"/>
        <v>121</v>
      </c>
      <c r="V125">
        <f t="shared" si="180"/>
        <v>121</v>
      </c>
      <c r="W125">
        <f t="shared" si="181"/>
        <v>121</v>
      </c>
      <c r="X125">
        <f t="shared" si="182"/>
        <v>121</v>
      </c>
      <c r="Y125">
        <f t="shared" si="183"/>
        <v>21</v>
      </c>
      <c r="Z125">
        <f t="shared" si="184"/>
        <v>21</v>
      </c>
      <c r="AA125">
        <f t="shared" si="185"/>
        <v>21</v>
      </c>
      <c r="AB125">
        <f t="shared" si="186"/>
        <v>21</v>
      </c>
      <c r="AC125" s="212">
        <f t="shared" si="187"/>
        <v>2.8201197692221871E-3</v>
      </c>
      <c r="AD125" s="212">
        <f t="shared" si="188"/>
        <v>2.8201197692221871E-3</v>
      </c>
      <c r="AE125" s="212">
        <f t="shared" si="189"/>
        <v>2.8201197692221871E-3</v>
      </c>
      <c r="AF125" s="212">
        <f t="shared" si="190"/>
        <v>2.8201197692221871E-3</v>
      </c>
      <c r="AG125" s="166">
        <f t="shared" si="191"/>
        <v>3.969E-4</v>
      </c>
      <c r="AH125" s="166">
        <f t="shared" si="192"/>
        <v>1.7345999999999999</v>
      </c>
      <c r="AI125" s="166">
        <f t="shared" si="193"/>
        <v>2</v>
      </c>
      <c r="AJ125" s="166">
        <f t="shared" si="194"/>
        <v>3.6734700000000002E-4</v>
      </c>
      <c r="AK125" s="114" t="str">
        <f>""</f>
        <v/>
      </c>
      <c r="AL125" s="7" t="str">
        <f>""</f>
        <v/>
      </c>
      <c r="AM125" s="7" t="str">
        <f>""</f>
        <v/>
      </c>
      <c r="AN125" s="7" t="str">
        <f>""</f>
        <v/>
      </c>
      <c r="AO125" s="7" t="str">
        <f>""</f>
        <v/>
      </c>
      <c r="AP125" s="7" t="str">
        <f>""</f>
        <v/>
      </c>
      <c r="AQ125" s="7" t="str">
        <f>""</f>
        <v/>
      </c>
      <c r="AR125" s="7" t="str">
        <f>""</f>
        <v/>
      </c>
      <c r="AS125" s="7" t="str">
        <f>""</f>
        <v/>
      </c>
      <c r="AT125" s="7" t="str">
        <f>""</f>
        <v/>
      </c>
      <c r="AU125" s="7" t="str">
        <f>""</f>
        <v/>
      </c>
      <c r="AV125" s="7" t="str">
        <f>""</f>
        <v/>
      </c>
      <c r="AW125" s="7" t="str">
        <f>""</f>
        <v/>
      </c>
      <c r="AX125" s="7" t="str">
        <f>""</f>
        <v/>
      </c>
      <c r="AY125" s="7" t="str">
        <f>""</f>
        <v/>
      </c>
      <c r="AZ125" s="118">
        <f t="shared" si="204"/>
        <v>0.6</v>
      </c>
      <c r="BA125" s="121" t="str">
        <f>""</f>
        <v/>
      </c>
      <c r="BB125" s="121" t="str">
        <f>""</f>
        <v/>
      </c>
      <c r="BC125" s="121" t="str">
        <f>""</f>
        <v/>
      </c>
      <c r="BE125" s="7"/>
      <c r="BG125" s="122"/>
    </row>
    <row r="126" spans="1:97" ht="15" customHeight="1" x14ac:dyDescent="0.25">
      <c r="A126" t="str">
        <f t="shared" si="177"/>
        <v>24510510</v>
      </c>
      <c r="D126">
        <v>2</v>
      </c>
      <c r="E126">
        <v>45</v>
      </c>
      <c r="F126">
        <v>105</v>
      </c>
      <c r="G126">
        <v>10</v>
      </c>
      <c r="H126">
        <v>10.9</v>
      </c>
      <c r="I126" t="str">
        <f>""</f>
        <v/>
      </c>
      <c r="J126" t="str">
        <f>""</f>
        <v/>
      </c>
      <c r="K126" t="str">
        <f>""</f>
        <v/>
      </c>
      <c r="L126" t="str">
        <f>""</f>
        <v/>
      </c>
      <c r="M126" s="114">
        <v>946.68000000000006</v>
      </c>
      <c r="N126" s="7">
        <v>946.68000000000006</v>
      </c>
      <c r="O126" s="7">
        <v>946.68000000000006</v>
      </c>
      <c r="P126" s="7">
        <v>946.68000000000006</v>
      </c>
      <c r="Q126">
        <v>1.3915</v>
      </c>
      <c r="R126">
        <v>1.3915</v>
      </c>
      <c r="S126">
        <v>1.3915</v>
      </c>
      <c r="T126">
        <v>1.3915</v>
      </c>
      <c r="U126">
        <f t="shared" si="179"/>
        <v>136</v>
      </c>
      <c r="V126">
        <f t="shared" si="180"/>
        <v>136</v>
      </c>
      <c r="W126">
        <f t="shared" si="181"/>
        <v>136</v>
      </c>
      <c r="X126">
        <f t="shared" si="182"/>
        <v>136</v>
      </c>
      <c r="Y126">
        <f t="shared" si="183"/>
        <v>23</v>
      </c>
      <c r="Z126">
        <f t="shared" si="184"/>
        <v>23</v>
      </c>
      <c r="AA126">
        <f t="shared" si="185"/>
        <v>23</v>
      </c>
      <c r="AB126">
        <f t="shared" si="186"/>
        <v>23</v>
      </c>
      <c r="AC126" s="212">
        <f t="shared" si="187"/>
        <v>3.5266528928109063E-3</v>
      </c>
      <c r="AD126" s="212">
        <f t="shared" si="188"/>
        <v>3.5266528928109063E-3</v>
      </c>
      <c r="AE126" s="212">
        <f t="shared" si="189"/>
        <v>3.5266528928109063E-3</v>
      </c>
      <c r="AF126" s="212">
        <f t="shared" si="190"/>
        <v>3.5266528928109063E-3</v>
      </c>
      <c r="AG126" s="166">
        <f t="shared" si="191"/>
        <v>3.969E-4</v>
      </c>
      <c r="AH126" s="166">
        <f t="shared" si="192"/>
        <v>1.7345999999999999</v>
      </c>
      <c r="AI126" s="166">
        <f t="shared" si="193"/>
        <v>2</v>
      </c>
      <c r="AJ126" s="166">
        <f t="shared" si="194"/>
        <v>3.6734700000000002E-4</v>
      </c>
      <c r="AK126" s="114" t="str">
        <f>""</f>
        <v/>
      </c>
      <c r="AL126" s="7" t="str">
        <f>""</f>
        <v/>
      </c>
      <c r="AM126" s="7" t="str">
        <f>""</f>
        <v/>
      </c>
      <c r="AN126" s="7" t="str">
        <f>""</f>
        <v/>
      </c>
      <c r="AO126" s="7" t="str">
        <f>""</f>
        <v/>
      </c>
      <c r="AP126" s="7" t="str">
        <f>""</f>
        <v/>
      </c>
      <c r="AQ126" s="7" t="str">
        <f>""</f>
        <v/>
      </c>
      <c r="AR126" s="7" t="str">
        <f>""</f>
        <v/>
      </c>
      <c r="AS126" s="7" t="str">
        <f>""</f>
        <v/>
      </c>
      <c r="AT126" s="7" t="str">
        <f>""</f>
        <v/>
      </c>
      <c r="AU126" s="7" t="str">
        <f>""</f>
        <v/>
      </c>
      <c r="AV126" s="7" t="str">
        <f>""</f>
        <v/>
      </c>
      <c r="AW126" s="7" t="str">
        <f>""</f>
        <v/>
      </c>
      <c r="AX126" s="7" t="str">
        <f>""</f>
        <v/>
      </c>
      <c r="AY126" s="7" t="str">
        <f>""</f>
        <v/>
      </c>
      <c r="AZ126" s="118">
        <f t="shared" si="204"/>
        <v>0.7</v>
      </c>
      <c r="BA126" s="121" t="str">
        <f>""</f>
        <v/>
      </c>
      <c r="BB126" s="121" t="str">
        <f>""</f>
        <v/>
      </c>
      <c r="BC126" s="121" t="str">
        <f>""</f>
        <v/>
      </c>
      <c r="BE126" s="7"/>
      <c r="BG126" s="122"/>
    </row>
    <row r="127" spans="1:97" ht="15" customHeight="1" x14ac:dyDescent="0.25">
      <c r="A127" t="str">
        <f t="shared" si="177"/>
        <v>24511510</v>
      </c>
      <c r="D127">
        <v>2</v>
      </c>
      <c r="E127">
        <v>45</v>
      </c>
      <c r="F127">
        <v>115</v>
      </c>
      <c r="G127">
        <v>10</v>
      </c>
      <c r="H127">
        <v>10.9</v>
      </c>
      <c r="I127" t="str">
        <f>""</f>
        <v/>
      </c>
      <c r="J127" t="str">
        <f>""</f>
        <v/>
      </c>
      <c r="K127" t="str">
        <f>""</f>
        <v/>
      </c>
      <c r="L127" t="str">
        <f>""</f>
        <v/>
      </c>
      <c r="M127" s="114">
        <v>1049.58</v>
      </c>
      <c r="N127" s="7">
        <v>1049.58</v>
      </c>
      <c r="O127" s="7">
        <v>1049.58</v>
      </c>
      <c r="P127" s="7">
        <v>1049.58</v>
      </c>
      <c r="Q127">
        <v>1.3915</v>
      </c>
      <c r="R127">
        <v>1.3915</v>
      </c>
      <c r="S127">
        <v>1.3915</v>
      </c>
      <c r="T127">
        <v>1.3915</v>
      </c>
      <c r="U127">
        <f t="shared" si="179"/>
        <v>150</v>
      </c>
      <c r="V127">
        <f t="shared" si="180"/>
        <v>150</v>
      </c>
      <c r="W127">
        <f t="shared" si="181"/>
        <v>150</v>
      </c>
      <c r="X127">
        <f t="shared" si="182"/>
        <v>150</v>
      </c>
      <c r="Y127">
        <f t="shared" si="183"/>
        <v>26</v>
      </c>
      <c r="Z127">
        <f t="shared" si="184"/>
        <v>26</v>
      </c>
      <c r="AA127">
        <f t="shared" si="185"/>
        <v>26</v>
      </c>
      <c r="AB127">
        <f t="shared" si="186"/>
        <v>26</v>
      </c>
      <c r="AC127" s="212">
        <f t="shared" si="187"/>
        <v>4.6617683419162724E-3</v>
      </c>
      <c r="AD127" s="212">
        <f t="shared" si="188"/>
        <v>4.6617683419162724E-3</v>
      </c>
      <c r="AE127" s="212">
        <f t="shared" si="189"/>
        <v>4.6617683419162724E-3</v>
      </c>
      <c r="AF127" s="212">
        <f t="shared" si="190"/>
        <v>4.6617683419162724E-3</v>
      </c>
      <c r="AG127" s="166">
        <f t="shared" si="191"/>
        <v>3.969E-4</v>
      </c>
      <c r="AH127" s="166">
        <f t="shared" si="192"/>
        <v>1.7345999999999999</v>
      </c>
      <c r="AI127" s="166">
        <f t="shared" si="193"/>
        <v>2</v>
      </c>
      <c r="AJ127" s="166">
        <f t="shared" si="194"/>
        <v>3.6734700000000002E-4</v>
      </c>
      <c r="AK127" s="114" t="str">
        <f>""</f>
        <v/>
      </c>
      <c r="AL127" s="7" t="str">
        <f>""</f>
        <v/>
      </c>
      <c r="AM127" s="7" t="str">
        <f>""</f>
        <v/>
      </c>
      <c r="AN127" s="7" t="str">
        <f>""</f>
        <v/>
      </c>
      <c r="AO127" s="7" t="str">
        <f>""</f>
        <v/>
      </c>
      <c r="AP127" s="7" t="str">
        <f>""</f>
        <v/>
      </c>
      <c r="AQ127" s="7" t="str">
        <f>""</f>
        <v/>
      </c>
      <c r="AR127" s="7" t="str">
        <f>""</f>
        <v/>
      </c>
      <c r="AS127" s="7" t="str">
        <f>""</f>
        <v/>
      </c>
      <c r="AT127" s="7" t="str">
        <f>""</f>
        <v/>
      </c>
      <c r="AU127" s="7" t="str">
        <f>""</f>
        <v/>
      </c>
      <c r="AV127" s="7" t="str">
        <f>""</f>
        <v/>
      </c>
      <c r="AW127" s="7" t="str">
        <f>""</f>
        <v/>
      </c>
      <c r="AX127" s="7" t="str">
        <f>""</f>
        <v/>
      </c>
      <c r="AY127" s="7" t="str">
        <f>""</f>
        <v/>
      </c>
      <c r="AZ127" s="118">
        <f t="shared" si="204"/>
        <v>0.8</v>
      </c>
      <c r="BA127" s="121" t="str">
        <f>""</f>
        <v/>
      </c>
      <c r="BB127" s="121" t="str">
        <f>""</f>
        <v/>
      </c>
      <c r="BC127" s="121" t="str">
        <f>""</f>
        <v/>
      </c>
      <c r="BE127" s="7"/>
      <c r="BG127" s="122"/>
    </row>
    <row r="128" spans="1:97" ht="15" customHeight="1" x14ac:dyDescent="0.25">
      <c r="A128" t="str">
        <f t="shared" si="177"/>
        <v>24513510</v>
      </c>
      <c r="D128">
        <v>2</v>
      </c>
      <c r="E128">
        <v>45</v>
      </c>
      <c r="F128">
        <v>135</v>
      </c>
      <c r="G128">
        <v>10</v>
      </c>
      <c r="H128">
        <v>10.9</v>
      </c>
      <c r="I128" t="str">
        <f>""</f>
        <v/>
      </c>
      <c r="J128" t="str">
        <f>""</f>
        <v/>
      </c>
      <c r="K128" t="str">
        <f>""</f>
        <v/>
      </c>
      <c r="L128" t="str">
        <f>""</f>
        <v/>
      </c>
      <c r="M128" s="114">
        <v>1255.3799999999999</v>
      </c>
      <c r="N128" s="7">
        <v>1255.3799999999999</v>
      </c>
      <c r="O128" s="7">
        <v>1255.3799999999999</v>
      </c>
      <c r="P128" s="7">
        <v>1255.3799999999999</v>
      </c>
      <c r="Q128">
        <v>1.3915</v>
      </c>
      <c r="R128">
        <v>1.3915</v>
      </c>
      <c r="S128">
        <v>1.3915</v>
      </c>
      <c r="T128">
        <v>1.3915</v>
      </c>
      <c r="U128">
        <f t="shared" si="179"/>
        <v>180</v>
      </c>
      <c r="V128">
        <f t="shared" si="180"/>
        <v>180</v>
      </c>
      <c r="W128">
        <f t="shared" si="181"/>
        <v>180</v>
      </c>
      <c r="X128">
        <f t="shared" si="182"/>
        <v>180</v>
      </c>
      <c r="Y128">
        <f t="shared" si="183"/>
        <v>31</v>
      </c>
      <c r="Z128">
        <f t="shared" si="184"/>
        <v>31</v>
      </c>
      <c r="AA128">
        <f t="shared" si="185"/>
        <v>31</v>
      </c>
      <c r="AB128">
        <f t="shared" si="186"/>
        <v>31</v>
      </c>
      <c r="AC128" s="212">
        <f t="shared" si="187"/>
        <v>7.0837030759510252E-3</v>
      </c>
      <c r="AD128" s="212">
        <f t="shared" si="188"/>
        <v>7.0837030759510252E-3</v>
      </c>
      <c r="AE128" s="212">
        <f t="shared" si="189"/>
        <v>7.0837030759510252E-3</v>
      </c>
      <c r="AF128" s="212">
        <f t="shared" si="190"/>
        <v>7.0837030759510252E-3</v>
      </c>
      <c r="AG128" s="166">
        <f t="shared" si="191"/>
        <v>3.969E-4</v>
      </c>
      <c r="AH128" s="166">
        <f t="shared" si="192"/>
        <v>1.7345999999999999</v>
      </c>
      <c r="AI128" s="166">
        <f t="shared" si="193"/>
        <v>2</v>
      </c>
      <c r="AJ128" s="166">
        <f t="shared" si="194"/>
        <v>3.6734700000000002E-4</v>
      </c>
      <c r="AK128" s="114" t="str">
        <f>""</f>
        <v/>
      </c>
      <c r="AL128" s="7" t="str">
        <f>""</f>
        <v/>
      </c>
      <c r="AM128" s="7" t="str">
        <f>""</f>
        <v/>
      </c>
      <c r="AN128" s="7" t="str">
        <f>""</f>
        <v/>
      </c>
      <c r="AO128" s="7" t="str">
        <f>""</f>
        <v/>
      </c>
      <c r="AP128" s="7" t="str">
        <f>""</f>
        <v/>
      </c>
      <c r="AQ128" s="7" t="str">
        <f>""</f>
        <v/>
      </c>
      <c r="AR128" s="7" t="str">
        <f>""</f>
        <v/>
      </c>
      <c r="AS128" s="7" t="str">
        <f>""</f>
        <v/>
      </c>
      <c r="AT128" s="7" t="str">
        <f>""</f>
        <v/>
      </c>
      <c r="AU128" s="7" t="str">
        <f>""</f>
        <v/>
      </c>
      <c r="AV128" s="7" t="str">
        <f>""</f>
        <v/>
      </c>
      <c r="AW128" s="7" t="str">
        <f>""</f>
        <v/>
      </c>
      <c r="AX128" s="7" t="str">
        <f>""</f>
        <v/>
      </c>
      <c r="AY128" s="7" t="str">
        <f>""</f>
        <v/>
      </c>
      <c r="AZ128" s="118">
        <f t="shared" si="204"/>
        <v>0.9</v>
      </c>
      <c r="BA128" s="121" t="str">
        <f>""</f>
        <v/>
      </c>
      <c r="BB128" s="121" t="str">
        <f>""</f>
        <v/>
      </c>
      <c r="BC128" s="121" t="str">
        <f>""</f>
        <v/>
      </c>
      <c r="BE128" s="7"/>
      <c r="BG128" s="122"/>
    </row>
    <row r="129" spans="1:55" ht="15" customHeight="1" x14ac:dyDescent="0.25">
      <c r="A129" t="str">
        <f t="shared" si="177"/>
        <v>24515510</v>
      </c>
      <c r="D129">
        <v>2</v>
      </c>
      <c r="E129">
        <v>45</v>
      </c>
      <c r="F129">
        <v>155</v>
      </c>
      <c r="G129">
        <v>10</v>
      </c>
      <c r="H129">
        <v>10.9</v>
      </c>
      <c r="I129" t="str">
        <f>""</f>
        <v/>
      </c>
      <c r="J129" t="str">
        <f>""</f>
        <v/>
      </c>
      <c r="K129" t="str">
        <f>""</f>
        <v/>
      </c>
      <c r="L129" t="str">
        <f>""</f>
        <v/>
      </c>
      <c r="M129" s="114">
        <v>1461.1799999999998</v>
      </c>
      <c r="N129" s="7">
        <v>1461.1799999999998</v>
      </c>
      <c r="O129" s="7">
        <v>1461.1799999999998</v>
      </c>
      <c r="P129" s="7">
        <v>1461.1799999999998</v>
      </c>
      <c r="Q129">
        <v>1.3915</v>
      </c>
      <c r="R129">
        <v>1.3915</v>
      </c>
      <c r="S129">
        <v>1.3915</v>
      </c>
      <c r="T129">
        <v>1.3915</v>
      </c>
      <c r="U129">
        <f t="shared" si="179"/>
        <v>209</v>
      </c>
      <c r="V129">
        <f t="shared" si="180"/>
        <v>209</v>
      </c>
      <c r="W129">
        <f t="shared" si="181"/>
        <v>209</v>
      </c>
      <c r="X129">
        <f t="shared" si="182"/>
        <v>209</v>
      </c>
      <c r="Y129">
        <f t="shared" si="183"/>
        <v>36</v>
      </c>
      <c r="Z129">
        <f t="shared" si="184"/>
        <v>36</v>
      </c>
      <c r="AA129">
        <f t="shared" si="185"/>
        <v>36</v>
      </c>
      <c r="AB129">
        <f t="shared" si="186"/>
        <v>36</v>
      </c>
      <c r="AC129" s="212">
        <f t="shared" si="187"/>
        <v>1.0141870228999018E-2</v>
      </c>
      <c r="AD129" s="212">
        <f t="shared" si="188"/>
        <v>1.0141870228999018E-2</v>
      </c>
      <c r="AE129" s="212">
        <f t="shared" si="189"/>
        <v>1.0141870228999018E-2</v>
      </c>
      <c r="AF129" s="212">
        <f t="shared" si="190"/>
        <v>1.0141870228999018E-2</v>
      </c>
      <c r="AG129" s="166">
        <f t="shared" si="191"/>
        <v>3.969E-4</v>
      </c>
      <c r="AH129" s="166">
        <f t="shared" si="192"/>
        <v>1.7345999999999999</v>
      </c>
      <c r="AI129" s="166">
        <f t="shared" si="193"/>
        <v>2</v>
      </c>
      <c r="AJ129" s="166">
        <f t="shared" si="194"/>
        <v>3.6734700000000002E-4</v>
      </c>
      <c r="AK129" s="114" t="str">
        <f>""</f>
        <v/>
      </c>
      <c r="AL129" s="7" t="str">
        <f>""</f>
        <v/>
      </c>
      <c r="AM129" s="7" t="str">
        <f>""</f>
        <v/>
      </c>
      <c r="AN129" s="7" t="str">
        <f>""</f>
        <v/>
      </c>
      <c r="AO129" s="7" t="str">
        <f>""</f>
        <v/>
      </c>
      <c r="AP129" s="7" t="str">
        <f>""</f>
        <v/>
      </c>
      <c r="AQ129" s="7" t="str">
        <f>""</f>
        <v/>
      </c>
      <c r="AR129" s="7" t="str">
        <f>""</f>
        <v/>
      </c>
      <c r="AS129" s="7" t="str">
        <f>""</f>
        <v/>
      </c>
      <c r="AT129" s="7" t="str">
        <f>""</f>
        <v/>
      </c>
      <c r="AU129" s="7" t="str">
        <f>""</f>
        <v/>
      </c>
      <c r="AV129" s="7" t="str">
        <f>""</f>
        <v/>
      </c>
      <c r="AW129" s="7" t="str">
        <f>""</f>
        <v/>
      </c>
      <c r="AX129" s="7" t="str">
        <f>""</f>
        <v/>
      </c>
      <c r="AY129" s="7" t="str">
        <f>""</f>
        <v/>
      </c>
      <c r="AZ129" s="118">
        <f t="shared" si="204"/>
        <v>1</v>
      </c>
      <c r="BA129" s="121" t="str">
        <f>""</f>
        <v/>
      </c>
      <c r="BB129" s="121" t="str">
        <f>""</f>
        <v/>
      </c>
      <c r="BC129" s="121" t="str">
        <f>""</f>
        <v/>
      </c>
    </row>
    <row r="130" spans="1:55" ht="15" customHeight="1" x14ac:dyDescent="0.25">
      <c r="A130" t="str">
        <f t="shared" si="177"/>
        <v>24517510</v>
      </c>
      <c r="D130">
        <v>2</v>
      </c>
      <c r="E130">
        <v>45</v>
      </c>
      <c r="F130">
        <v>175</v>
      </c>
      <c r="G130">
        <v>10</v>
      </c>
      <c r="H130">
        <v>10.9</v>
      </c>
      <c r="I130" t="str">
        <f>""</f>
        <v/>
      </c>
      <c r="J130" t="str">
        <f>""</f>
        <v/>
      </c>
      <c r="K130" t="str">
        <f>""</f>
        <v/>
      </c>
      <c r="L130" t="str">
        <f>""</f>
        <v/>
      </c>
      <c r="M130" s="114">
        <v>1666.98</v>
      </c>
      <c r="N130" s="7">
        <v>1666.98</v>
      </c>
      <c r="O130" s="7">
        <v>1666.98</v>
      </c>
      <c r="P130" s="7">
        <v>1666.98</v>
      </c>
      <c r="Q130">
        <v>1.3915</v>
      </c>
      <c r="R130">
        <v>1.3915</v>
      </c>
      <c r="S130">
        <v>1.3915</v>
      </c>
      <c r="T130">
        <v>1.3915</v>
      </c>
      <c r="U130">
        <f t="shared" si="179"/>
        <v>239</v>
      </c>
      <c r="V130">
        <f t="shared" si="180"/>
        <v>239</v>
      </c>
      <c r="W130">
        <f t="shared" si="181"/>
        <v>239</v>
      </c>
      <c r="X130">
        <f t="shared" si="182"/>
        <v>239</v>
      </c>
      <c r="Y130">
        <f t="shared" si="183"/>
        <v>41</v>
      </c>
      <c r="Z130">
        <f t="shared" si="184"/>
        <v>41</v>
      </c>
      <c r="AA130">
        <f t="shared" si="185"/>
        <v>41</v>
      </c>
      <c r="AB130">
        <f t="shared" si="186"/>
        <v>41</v>
      </c>
      <c r="AC130" s="212">
        <f t="shared" si="187"/>
        <v>1.3889823538172376E-2</v>
      </c>
      <c r="AD130" s="212">
        <f t="shared" si="188"/>
        <v>1.3889823538172376E-2</v>
      </c>
      <c r="AE130" s="212">
        <f t="shared" si="189"/>
        <v>1.3889823538172376E-2</v>
      </c>
      <c r="AF130" s="212">
        <f t="shared" si="190"/>
        <v>1.3889823538172376E-2</v>
      </c>
      <c r="AG130" s="166">
        <f t="shared" si="191"/>
        <v>3.969E-4</v>
      </c>
      <c r="AH130" s="166">
        <f t="shared" si="192"/>
        <v>1.7345999999999999</v>
      </c>
      <c r="AI130" s="166">
        <f t="shared" si="193"/>
        <v>2</v>
      </c>
      <c r="AJ130" s="166">
        <f t="shared" si="194"/>
        <v>3.6734700000000002E-4</v>
      </c>
      <c r="AK130" s="114" t="str">
        <f>""</f>
        <v/>
      </c>
      <c r="AL130" s="7" t="str">
        <f>""</f>
        <v/>
      </c>
      <c r="AM130" s="7" t="str">
        <f>""</f>
        <v/>
      </c>
      <c r="AN130" s="7" t="str">
        <f>""</f>
        <v/>
      </c>
      <c r="AO130" s="7" t="str">
        <f>""</f>
        <v/>
      </c>
      <c r="AP130" s="7" t="str">
        <f>""</f>
        <v/>
      </c>
      <c r="AQ130" s="7" t="str">
        <f>""</f>
        <v/>
      </c>
      <c r="AR130" s="7" t="str">
        <f>""</f>
        <v/>
      </c>
      <c r="AS130" s="7" t="str">
        <f>""</f>
        <v/>
      </c>
      <c r="AT130" s="7" t="str">
        <f>""</f>
        <v/>
      </c>
      <c r="AU130" s="7" t="str">
        <f>""</f>
        <v/>
      </c>
      <c r="AV130" s="7" t="str">
        <f>""</f>
        <v/>
      </c>
      <c r="AW130" s="7" t="str">
        <f>""</f>
        <v/>
      </c>
      <c r="AX130" s="7" t="str">
        <f>""</f>
        <v/>
      </c>
      <c r="AY130" s="7" t="str">
        <f>""</f>
        <v/>
      </c>
      <c r="AZ130" s="118">
        <f t="shared" si="204"/>
        <v>1.2</v>
      </c>
      <c r="BA130" s="121" t="str">
        <f>""</f>
        <v/>
      </c>
      <c r="BB130" s="121" t="str">
        <f>""</f>
        <v/>
      </c>
      <c r="BC130" s="121" t="str">
        <f>""</f>
        <v/>
      </c>
    </row>
    <row r="131" spans="1:55" ht="15" customHeight="1" x14ac:dyDescent="0.25">
      <c r="A131" t="str">
        <f t="shared" si="177"/>
        <v>24519510</v>
      </c>
      <c r="D131">
        <v>2</v>
      </c>
      <c r="E131">
        <v>45</v>
      </c>
      <c r="F131">
        <v>195</v>
      </c>
      <c r="G131">
        <v>10</v>
      </c>
      <c r="H131">
        <v>10.9</v>
      </c>
      <c r="I131" t="str">
        <f>""</f>
        <v/>
      </c>
      <c r="J131" t="str">
        <f>""</f>
        <v/>
      </c>
      <c r="K131" t="str">
        <f>""</f>
        <v/>
      </c>
      <c r="L131" t="str">
        <f>""</f>
        <v/>
      </c>
      <c r="M131" s="114">
        <v>1872.78</v>
      </c>
      <c r="N131" s="7">
        <v>1872.78</v>
      </c>
      <c r="O131" s="7">
        <v>1872.78</v>
      </c>
      <c r="P131" s="7">
        <v>1872.78</v>
      </c>
      <c r="Q131">
        <v>1.3915</v>
      </c>
      <c r="R131">
        <v>1.3915</v>
      </c>
      <c r="S131">
        <v>1.3915</v>
      </c>
      <c r="T131">
        <v>1.3915</v>
      </c>
      <c r="U131">
        <f t="shared" si="179"/>
        <v>268</v>
      </c>
      <c r="V131">
        <f t="shared" si="180"/>
        <v>268</v>
      </c>
      <c r="W131">
        <f t="shared" si="181"/>
        <v>268</v>
      </c>
      <c r="X131">
        <f t="shared" si="182"/>
        <v>268</v>
      </c>
      <c r="Y131">
        <f t="shared" si="183"/>
        <v>46</v>
      </c>
      <c r="Z131">
        <f t="shared" si="184"/>
        <v>46</v>
      </c>
      <c r="AA131">
        <f t="shared" si="185"/>
        <v>46</v>
      </c>
      <c r="AB131">
        <f t="shared" si="186"/>
        <v>46</v>
      </c>
      <c r="AC131" s="212">
        <f t="shared" si="187"/>
        <v>1.8379146889674219E-2</v>
      </c>
      <c r="AD131" s="212">
        <f t="shared" si="188"/>
        <v>1.8379146889674219E-2</v>
      </c>
      <c r="AE131" s="212">
        <f t="shared" si="189"/>
        <v>1.8379146889674219E-2</v>
      </c>
      <c r="AF131" s="212">
        <f t="shared" si="190"/>
        <v>1.8379146889674219E-2</v>
      </c>
      <c r="AG131" s="166">
        <f t="shared" si="191"/>
        <v>3.969E-4</v>
      </c>
      <c r="AH131" s="166">
        <f t="shared" si="192"/>
        <v>1.7345999999999999</v>
      </c>
      <c r="AI131" s="166">
        <f t="shared" si="193"/>
        <v>2</v>
      </c>
      <c r="AJ131" s="166">
        <f t="shared" si="194"/>
        <v>3.6734700000000002E-4</v>
      </c>
      <c r="AK131" s="114" t="str">
        <f>""</f>
        <v/>
      </c>
      <c r="AL131" s="7" t="str">
        <f>""</f>
        <v/>
      </c>
      <c r="AM131" s="7" t="str">
        <f>""</f>
        <v/>
      </c>
      <c r="AN131" s="7" t="str">
        <f>""</f>
        <v/>
      </c>
      <c r="AO131" s="7" t="str">
        <f>""</f>
        <v/>
      </c>
      <c r="AP131" s="7" t="str">
        <f>""</f>
        <v/>
      </c>
      <c r="AQ131" s="7" t="str">
        <f>""</f>
        <v/>
      </c>
      <c r="AR131" s="7" t="str">
        <f>""</f>
        <v/>
      </c>
      <c r="AS131" s="7" t="str">
        <f>""</f>
        <v/>
      </c>
      <c r="AT131" s="7" t="str">
        <f>""</f>
        <v/>
      </c>
      <c r="AU131" s="7" t="str">
        <f>""</f>
        <v/>
      </c>
      <c r="AV131" s="7" t="str">
        <f>""</f>
        <v/>
      </c>
      <c r="AW131" s="7" t="str">
        <f>""</f>
        <v/>
      </c>
      <c r="AX131" s="7" t="str">
        <f>""</f>
        <v/>
      </c>
      <c r="AY131" s="7" t="str">
        <f>""</f>
        <v/>
      </c>
      <c r="AZ131" s="118">
        <f t="shared" si="204"/>
        <v>1.3</v>
      </c>
      <c r="BA131" s="121" t="str">
        <f>""</f>
        <v/>
      </c>
      <c r="BB131" s="121" t="str">
        <f>""</f>
        <v/>
      </c>
      <c r="BC131" s="121" t="str">
        <f>""</f>
        <v/>
      </c>
    </row>
    <row r="132" spans="1:55" ht="15" customHeight="1" x14ac:dyDescent="0.25">
      <c r="A132" t="str">
        <f t="shared" si="177"/>
        <v>24521510</v>
      </c>
      <c r="D132">
        <v>2</v>
      </c>
      <c r="E132">
        <v>45</v>
      </c>
      <c r="F132">
        <v>215</v>
      </c>
      <c r="G132">
        <v>10</v>
      </c>
      <c r="H132">
        <v>10.9</v>
      </c>
      <c r="I132" t="str">
        <f>""</f>
        <v/>
      </c>
      <c r="J132" t="str">
        <f>""</f>
        <v/>
      </c>
      <c r="K132" t="str">
        <f>""</f>
        <v/>
      </c>
      <c r="L132" t="str">
        <f>""</f>
        <v/>
      </c>
      <c r="M132" s="114">
        <v>2078.58</v>
      </c>
      <c r="N132" s="7">
        <v>2078.58</v>
      </c>
      <c r="O132" s="7">
        <v>2078.58</v>
      </c>
      <c r="P132" s="7">
        <v>2078.58</v>
      </c>
      <c r="Q132">
        <v>1.3915</v>
      </c>
      <c r="R132">
        <v>1.3915</v>
      </c>
      <c r="S132">
        <v>1.3915</v>
      </c>
      <c r="T132">
        <v>1.3915</v>
      </c>
      <c r="U132">
        <f t="shared" si="179"/>
        <v>298</v>
      </c>
      <c r="V132">
        <f t="shared" si="180"/>
        <v>298</v>
      </c>
      <c r="W132">
        <f t="shared" si="181"/>
        <v>298</v>
      </c>
      <c r="X132">
        <f t="shared" si="182"/>
        <v>298</v>
      </c>
      <c r="Y132">
        <f t="shared" si="183"/>
        <v>51</v>
      </c>
      <c r="Z132">
        <f t="shared" si="184"/>
        <v>51</v>
      </c>
      <c r="AA132">
        <f t="shared" si="185"/>
        <v>51</v>
      </c>
      <c r="AB132">
        <f t="shared" si="186"/>
        <v>51</v>
      </c>
      <c r="AC132" s="212">
        <f t="shared" si="187"/>
        <v>2.3659759135803864E-2</v>
      </c>
      <c r="AD132" s="212">
        <f t="shared" si="188"/>
        <v>2.3659759135803864E-2</v>
      </c>
      <c r="AE132" s="212">
        <f t="shared" si="189"/>
        <v>2.3659759135803864E-2</v>
      </c>
      <c r="AF132" s="212">
        <f t="shared" si="190"/>
        <v>2.3659759135803864E-2</v>
      </c>
      <c r="AG132" s="166">
        <f t="shared" si="191"/>
        <v>3.969E-4</v>
      </c>
      <c r="AH132" s="166">
        <f t="shared" si="192"/>
        <v>1.7345999999999999</v>
      </c>
      <c r="AI132" s="166">
        <f t="shared" si="193"/>
        <v>2</v>
      </c>
      <c r="AJ132" s="166">
        <f t="shared" si="194"/>
        <v>3.6734700000000002E-4</v>
      </c>
      <c r="AK132" s="114" t="str">
        <f>""</f>
        <v/>
      </c>
      <c r="AL132" s="7" t="str">
        <f>""</f>
        <v/>
      </c>
      <c r="AM132" s="7" t="str">
        <f>""</f>
        <v/>
      </c>
      <c r="AN132" s="7" t="str">
        <f>""</f>
        <v/>
      </c>
      <c r="AO132" s="7" t="str">
        <f>""</f>
        <v/>
      </c>
      <c r="AP132" s="7" t="str">
        <f>""</f>
        <v/>
      </c>
      <c r="AQ132" s="7" t="str">
        <f>""</f>
        <v/>
      </c>
      <c r="AR132" s="7" t="str">
        <f>""</f>
        <v/>
      </c>
      <c r="AS132" s="7" t="str">
        <f>""</f>
        <v/>
      </c>
      <c r="AT132" s="7" t="str">
        <f>""</f>
        <v/>
      </c>
      <c r="AU132" s="7" t="str">
        <f>""</f>
        <v/>
      </c>
      <c r="AV132" s="7" t="str">
        <f>""</f>
        <v/>
      </c>
      <c r="AW132" s="7" t="str">
        <f>""</f>
        <v/>
      </c>
      <c r="AX132" s="7" t="str">
        <f>""</f>
        <v/>
      </c>
      <c r="AY132" s="7" t="str">
        <f>""</f>
        <v/>
      </c>
      <c r="AZ132" s="118">
        <f t="shared" si="204"/>
        <v>1.4</v>
      </c>
      <c r="BA132" s="121" t="str">
        <f>""</f>
        <v/>
      </c>
      <c r="BB132" s="121" t="str">
        <f>""</f>
        <v/>
      </c>
      <c r="BC132" s="121" t="str">
        <f>""</f>
        <v/>
      </c>
    </row>
    <row r="133" spans="1:55" ht="15" customHeight="1" x14ac:dyDescent="0.25">
      <c r="A133" t="str">
        <f t="shared" si="177"/>
        <v>24523510</v>
      </c>
      <c r="D133">
        <v>2</v>
      </c>
      <c r="E133">
        <v>45</v>
      </c>
      <c r="F133">
        <v>235</v>
      </c>
      <c r="G133">
        <v>10</v>
      </c>
      <c r="H133">
        <v>10.9</v>
      </c>
      <c r="I133" t="str">
        <f>""</f>
        <v/>
      </c>
      <c r="J133" t="str">
        <f>""</f>
        <v/>
      </c>
      <c r="K133" t="str">
        <f>""</f>
        <v/>
      </c>
      <c r="L133" t="str">
        <f>""</f>
        <v/>
      </c>
      <c r="M133" s="114">
        <v>2284.38</v>
      </c>
      <c r="N133" s="7">
        <v>2284.38</v>
      </c>
      <c r="O133" s="7">
        <v>2284.38</v>
      </c>
      <c r="P133" s="7">
        <v>2284.38</v>
      </c>
      <c r="Q133">
        <v>1.3915</v>
      </c>
      <c r="R133">
        <v>1.3915</v>
      </c>
      <c r="S133">
        <v>1.3915</v>
      </c>
      <c r="T133">
        <v>1.3915</v>
      </c>
      <c r="U133">
        <f t="shared" si="179"/>
        <v>327</v>
      </c>
      <c r="V133">
        <f t="shared" si="180"/>
        <v>327</v>
      </c>
      <c r="W133">
        <f t="shared" si="181"/>
        <v>327</v>
      </c>
      <c r="X133">
        <f t="shared" si="182"/>
        <v>327</v>
      </c>
      <c r="Y133">
        <f t="shared" si="183"/>
        <v>56</v>
      </c>
      <c r="Z133">
        <f t="shared" si="184"/>
        <v>56</v>
      </c>
      <c r="AA133">
        <f t="shared" si="185"/>
        <v>56</v>
      </c>
      <c r="AB133">
        <f t="shared" si="186"/>
        <v>56</v>
      </c>
      <c r="AC133" s="212">
        <f t="shared" si="187"/>
        <v>2.9780143392156601E-2</v>
      </c>
      <c r="AD133" s="212">
        <f t="shared" si="188"/>
        <v>2.9780143392156601E-2</v>
      </c>
      <c r="AE133" s="212">
        <f t="shared" si="189"/>
        <v>2.9780143392156601E-2</v>
      </c>
      <c r="AF133" s="212">
        <f t="shared" si="190"/>
        <v>2.9780143392156601E-2</v>
      </c>
      <c r="AG133" s="166">
        <f t="shared" si="191"/>
        <v>3.969E-4</v>
      </c>
      <c r="AH133" s="166">
        <f t="shared" si="192"/>
        <v>1.7345999999999999</v>
      </c>
      <c r="AI133" s="166">
        <f t="shared" si="193"/>
        <v>2</v>
      </c>
      <c r="AJ133" s="166">
        <f t="shared" si="194"/>
        <v>3.6734700000000002E-4</v>
      </c>
      <c r="AK133" s="114" t="str">
        <f>""</f>
        <v/>
      </c>
      <c r="AL133" s="7" t="str">
        <f>""</f>
        <v/>
      </c>
      <c r="AM133" s="7" t="str">
        <f>""</f>
        <v/>
      </c>
      <c r="AN133" s="7" t="str">
        <f>""</f>
        <v/>
      </c>
      <c r="AO133" s="7" t="str">
        <f>""</f>
        <v/>
      </c>
      <c r="AP133" s="7" t="str">
        <f>""</f>
        <v/>
      </c>
      <c r="AQ133" s="7" t="str">
        <f>""</f>
        <v/>
      </c>
      <c r="AR133" s="7" t="str">
        <f>""</f>
        <v/>
      </c>
      <c r="AS133" s="7" t="str">
        <f>""</f>
        <v/>
      </c>
      <c r="AT133" s="7" t="str">
        <f>""</f>
        <v/>
      </c>
      <c r="AU133" s="7" t="str">
        <f>""</f>
        <v/>
      </c>
      <c r="AV133" s="7" t="str">
        <f>""</f>
        <v/>
      </c>
      <c r="AW133" s="7" t="str">
        <f>""</f>
        <v/>
      </c>
      <c r="AX133" s="7" t="str">
        <f>""</f>
        <v/>
      </c>
      <c r="AY133" s="7" t="str">
        <f>""</f>
        <v/>
      </c>
      <c r="AZ133" s="118">
        <f t="shared" si="204"/>
        <v>1.6</v>
      </c>
      <c r="BA133" s="121" t="str">
        <f>""</f>
        <v/>
      </c>
      <c r="BB133" s="121" t="str">
        <f>""</f>
        <v/>
      </c>
      <c r="BC133" s="121" t="str">
        <f>""</f>
        <v/>
      </c>
    </row>
    <row r="134" spans="1:55" ht="15" customHeight="1" x14ac:dyDescent="0.25">
      <c r="A134" t="str">
        <f t="shared" si="177"/>
        <v>2505510</v>
      </c>
      <c r="D134">
        <v>2</v>
      </c>
      <c r="E134">
        <v>50</v>
      </c>
      <c r="F134">
        <v>55</v>
      </c>
      <c r="G134">
        <v>10</v>
      </c>
      <c r="H134">
        <v>10.9</v>
      </c>
      <c r="I134" t="str">
        <f>""</f>
        <v/>
      </c>
      <c r="J134" t="str">
        <f>""</f>
        <v/>
      </c>
      <c r="K134" t="str">
        <f>""</f>
        <v/>
      </c>
      <c r="L134" t="str">
        <f>""</f>
        <v/>
      </c>
      <c r="M134" s="114">
        <v>450.65999999999997</v>
      </c>
      <c r="N134" s="7">
        <v>450.65999999999997</v>
      </c>
      <c r="O134" s="7">
        <v>450.65999999999997</v>
      </c>
      <c r="P134" s="7">
        <v>450.65999999999997</v>
      </c>
      <c r="Q134">
        <v>1.3803000000000001</v>
      </c>
      <c r="R134">
        <v>1.3803000000000001</v>
      </c>
      <c r="S134">
        <v>1.3803000000000001</v>
      </c>
      <c r="T134">
        <v>1.3803000000000001</v>
      </c>
      <c r="U134">
        <f t="shared" si="179"/>
        <v>66</v>
      </c>
      <c r="V134">
        <f t="shared" si="180"/>
        <v>66</v>
      </c>
      <c r="W134">
        <f t="shared" si="181"/>
        <v>66</v>
      </c>
      <c r="X134">
        <f t="shared" si="182"/>
        <v>66</v>
      </c>
      <c r="Y134">
        <f t="shared" si="183"/>
        <v>11</v>
      </c>
      <c r="Z134">
        <f t="shared" si="184"/>
        <v>11</v>
      </c>
      <c r="AA134">
        <f t="shared" si="185"/>
        <v>11</v>
      </c>
      <c r="AB134">
        <f t="shared" si="186"/>
        <v>11</v>
      </c>
      <c r="AC134" s="212">
        <f t="shared" si="187"/>
        <v>6.3783816283657642E-4</v>
      </c>
      <c r="AD134" s="212">
        <f t="shared" si="188"/>
        <v>6.3783816283657642E-4</v>
      </c>
      <c r="AE134" s="212">
        <f t="shared" si="189"/>
        <v>6.3783816283657642E-4</v>
      </c>
      <c r="AF134" s="212">
        <f t="shared" si="190"/>
        <v>6.3783816283657642E-4</v>
      </c>
      <c r="AG134" s="166">
        <f t="shared" si="191"/>
        <v>3.969E-4</v>
      </c>
      <c r="AH134" s="166">
        <f t="shared" si="192"/>
        <v>1.7345999999999999</v>
      </c>
      <c r="AI134" s="166">
        <f t="shared" si="193"/>
        <v>2</v>
      </c>
      <c r="AJ134" s="166">
        <f t="shared" si="194"/>
        <v>3.6734700000000002E-4</v>
      </c>
      <c r="AK134" s="114" t="str">
        <f>""</f>
        <v/>
      </c>
      <c r="AL134" s="7" t="str">
        <f>""</f>
        <v/>
      </c>
      <c r="AM134" s="7" t="str">
        <f>""</f>
        <v/>
      </c>
      <c r="AN134" s="7" t="str">
        <f>""</f>
        <v/>
      </c>
      <c r="AO134" s="7" t="str">
        <f>""</f>
        <v/>
      </c>
      <c r="AP134" s="7" t="str">
        <f>""</f>
        <v/>
      </c>
      <c r="AQ134" s="7" t="str">
        <f>""</f>
        <v/>
      </c>
      <c r="AR134" s="7" t="str">
        <f>""</f>
        <v/>
      </c>
      <c r="AS134" s="7" t="str">
        <f>""</f>
        <v/>
      </c>
      <c r="AT134" s="7" t="str">
        <f>""</f>
        <v/>
      </c>
      <c r="AU134" s="7" t="str">
        <f>""</f>
        <v/>
      </c>
      <c r="AV134" s="7" t="str">
        <f>""</f>
        <v/>
      </c>
      <c r="AW134" s="7" t="str">
        <f>""</f>
        <v/>
      </c>
      <c r="AX134" s="7" t="str">
        <f>""</f>
        <v/>
      </c>
      <c r="AY134" s="7" t="str">
        <f>""</f>
        <v/>
      </c>
      <c r="AZ134" s="118">
        <f t="shared" si="204"/>
        <v>0.4</v>
      </c>
      <c r="BA134" s="121" t="str">
        <f>""</f>
        <v/>
      </c>
      <c r="BB134" s="121" t="str">
        <f>""</f>
        <v/>
      </c>
      <c r="BC134" s="121" t="str">
        <f>""</f>
        <v/>
      </c>
    </row>
    <row r="135" spans="1:55" ht="15" customHeight="1" x14ac:dyDescent="0.25">
      <c r="A135" t="str">
        <f t="shared" si="177"/>
        <v>2506510</v>
      </c>
      <c r="D135">
        <v>2</v>
      </c>
      <c r="E135">
        <v>50</v>
      </c>
      <c r="F135">
        <v>65</v>
      </c>
      <c r="G135">
        <v>10</v>
      </c>
      <c r="H135">
        <v>10.9</v>
      </c>
      <c r="I135" t="str">
        <f>""</f>
        <v/>
      </c>
      <c r="J135" t="str">
        <f>""</f>
        <v/>
      </c>
      <c r="K135" t="str">
        <f>""</f>
        <v/>
      </c>
      <c r="L135" t="str">
        <f>""</f>
        <v/>
      </c>
      <c r="M135" s="114">
        <v>557.96</v>
      </c>
      <c r="N135" s="7">
        <v>557.96</v>
      </c>
      <c r="O135" s="7">
        <v>557.96</v>
      </c>
      <c r="P135" s="7">
        <v>557.96</v>
      </c>
      <c r="Q135">
        <v>1.3803000000000001</v>
      </c>
      <c r="R135">
        <v>1.3803000000000001</v>
      </c>
      <c r="S135">
        <v>1.3803000000000001</v>
      </c>
      <c r="T135">
        <v>1.3803000000000001</v>
      </c>
      <c r="U135">
        <f t="shared" si="179"/>
        <v>81</v>
      </c>
      <c r="V135">
        <f t="shared" si="180"/>
        <v>81</v>
      </c>
      <c r="W135">
        <f t="shared" si="181"/>
        <v>81</v>
      </c>
      <c r="X135">
        <f t="shared" si="182"/>
        <v>81</v>
      </c>
      <c r="Y135">
        <f t="shared" si="183"/>
        <v>14</v>
      </c>
      <c r="Z135">
        <f t="shared" si="184"/>
        <v>14</v>
      </c>
      <c r="AA135">
        <f t="shared" si="185"/>
        <v>14</v>
      </c>
      <c r="AB135">
        <f t="shared" si="186"/>
        <v>14</v>
      </c>
      <c r="AC135" s="212">
        <f t="shared" si="187"/>
        <v>1.0885671397012971E-3</v>
      </c>
      <c r="AD135" s="212">
        <f t="shared" si="188"/>
        <v>1.0885671397012971E-3</v>
      </c>
      <c r="AE135" s="212">
        <f t="shared" si="189"/>
        <v>1.0885671397012971E-3</v>
      </c>
      <c r="AF135" s="212">
        <f t="shared" si="190"/>
        <v>1.0885671397012971E-3</v>
      </c>
      <c r="AG135" s="166">
        <f t="shared" si="191"/>
        <v>3.969E-4</v>
      </c>
      <c r="AH135" s="166">
        <f t="shared" si="192"/>
        <v>1.7345999999999999</v>
      </c>
      <c r="AI135" s="166">
        <f t="shared" si="193"/>
        <v>2</v>
      </c>
      <c r="AJ135" s="166">
        <f t="shared" si="194"/>
        <v>3.6734700000000002E-4</v>
      </c>
      <c r="AK135" s="114" t="str">
        <f>""</f>
        <v/>
      </c>
      <c r="AL135" s="7" t="str">
        <f>""</f>
        <v/>
      </c>
      <c r="AM135" s="7" t="str">
        <f>""</f>
        <v/>
      </c>
      <c r="AN135" s="7" t="str">
        <f>""</f>
        <v/>
      </c>
      <c r="AO135" s="7" t="str">
        <f>""</f>
        <v/>
      </c>
      <c r="AP135" s="7" t="str">
        <f>""</f>
        <v/>
      </c>
      <c r="AQ135" s="7" t="str">
        <f>""</f>
        <v/>
      </c>
      <c r="AR135" s="7" t="str">
        <f>""</f>
        <v/>
      </c>
      <c r="AS135" s="7" t="str">
        <f>""</f>
        <v/>
      </c>
      <c r="AT135" s="7" t="str">
        <f>""</f>
        <v/>
      </c>
      <c r="AU135" s="7" t="str">
        <f>""</f>
        <v/>
      </c>
      <c r="AV135" s="7" t="str">
        <f>""</f>
        <v/>
      </c>
      <c r="AW135" s="7" t="str">
        <f>""</f>
        <v/>
      </c>
      <c r="AX135" s="7" t="str">
        <f>""</f>
        <v/>
      </c>
      <c r="AY135" s="7" t="str">
        <f>""</f>
        <v/>
      </c>
      <c r="AZ135" s="118">
        <f t="shared" si="204"/>
        <v>0.4</v>
      </c>
      <c r="BA135" s="121" t="str">
        <f>""</f>
        <v/>
      </c>
      <c r="BB135" s="121" t="str">
        <f>""</f>
        <v/>
      </c>
      <c r="BC135" s="121" t="str">
        <f>""</f>
        <v/>
      </c>
    </row>
    <row r="136" spans="1:55" ht="15" customHeight="1" x14ac:dyDescent="0.25">
      <c r="A136" t="str">
        <f t="shared" si="177"/>
        <v>2507510</v>
      </c>
      <c r="D136">
        <v>2</v>
      </c>
      <c r="E136">
        <v>50</v>
      </c>
      <c r="F136">
        <v>75</v>
      </c>
      <c r="G136">
        <v>10</v>
      </c>
      <c r="H136">
        <v>10.9</v>
      </c>
      <c r="I136" t="str">
        <f>""</f>
        <v/>
      </c>
      <c r="J136" t="str">
        <f>""</f>
        <v/>
      </c>
      <c r="K136" t="str">
        <f>""</f>
        <v/>
      </c>
      <c r="L136" t="str">
        <f>""</f>
        <v/>
      </c>
      <c r="M136" s="114">
        <v>665.26</v>
      </c>
      <c r="N136" s="7">
        <v>665.26</v>
      </c>
      <c r="O136" s="7">
        <v>665.26</v>
      </c>
      <c r="P136" s="7">
        <v>665.26</v>
      </c>
      <c r="Q136">
        <v>1.3803000000000001</v>
      </c>
      <c r="R136">
        <v>1.3803000000000001</v>
      </c>
      <c r="S136">
        <v>1.3803000000000001</v>
      </c>
      <c r="T136">
        <v>1.3803000000000001</v>
      </c>
      <c r="U136">
        <f t="shared" si="179"/>
        <v>97</v>
      </c>
      <c r="V136">
        <f t="shared" si="180"/>
        <v>97</v>
      </c>
      <c r="W136">
        <f t="shared" si="181"/>
        <v>97</v>
      </c>
      <c r="X136">
        <f t="shared" si="182"/>
        <v>97</v>
      </c>
      <c r="Y136">
        <f t="shared" si="183"/>
        <v>17</v>
      </c>
      <c r="Z136">
        <f t="shared" si="184"/>
        <v>17</v>
      </c>
      <c r="AA136">
        <f t="shared" si="185"/>
        <v>17</v>
      </c>
      <c r="AB136">
        <f t="shared" si="186"/>
        <v>17</v>
      </c>
      <c r="AC136" s="212">
        <f t="shared" si="187"/>
        <v>1.6827128502576575E-3</v>
      </c>
      <c r="AD136" s="212">
        <f t="shared" si="188"/>
        <v>1.6827128502576575E-3</v>
      </c>
      <c r="AE136" s="212">
        <f t="shared" si="189"/>
        <v>1.6827128502576575E-3</v>
      </c>
      <c r="AF136" s="212">
        <f t="shared" si="190"/>
        <v>1.6827128502576575E-3</v>
      </c>
      <c r="AG136" s="166">
        <f t="shared" si="191"/>
        <v>3.969E-4</v>
      </c>
      <c r="AH136" s="166">
        <f t="shared" si="192"/>
        <v>1.7345999999999999</v>
      </c>
      <c r="AI136" s="166">
        <f t="shared" si="193"/>
        <v>2</v>
      </c>
      <c r="AJ136" s="166">
        <f t="shared" si="194"/>
        <v>3.6734700000000002E-4</v>
      </c>
      <c r="AK136" s="114" t="str">
        <f>""</f>
        <v/>
      </c>
      <c r="AL136" s="7" t="str">
        <f>""</f>
        <v/>
      </c>
      <c r="AM136" s="7" t="str">
        <f>""</f>
        <v/>
      </c>
      <c r="AN136" s="7" t="str">
        <f>""</f>
        <v/>
      </c>
      <c r="AO136" s="7" t="str">
        <f>""</f>
        <v/>
      </c>
      <c r="AP136" s="7" t="str">
        <f>""</f>
        <v/>
      </c>
      <c r="AQ136" s="7" t="str">
        <f>""</f>
        <v/>
      </c>
      <c r="AR136" s="7" t="str">
        <f>""</f>
        <v/>
      </c>
      <c r="AS136" s="7" t="str">
        <f>""</f>
        <v/>
      </c>
      <c r="AT136" s="7" t="str">
        <f>""</f>
        <v/>
      </c>
      <c r="AU136" s="7" t="str">
        <f>""</f>
        <v/>
      </c>
      <c r="AV136" s="7" t="str">
        <f>""</f>
        <v/>
      </c>
      <c r="AW136" s="7" t="str">
        <f>""</f>
        <v/>
      </c>
      <c r="AX136" s="7" t="str">
        <f>""</f>
        <v/>
      </c>
      <c r="AY136" s="7" t="str">
        <f>""</f>
        <v/>
      </c>
      <c r="AZ136" s="118">
        <f t="shared" si="204"/>
        <v>0.5</v>
      </c>
      <c r="BA136" s="121" t="str">
        <f>""</f>
        <v/>
      </c>
      <c r="BB136" s="121" t="str">
        <f>""</f>
        <v/>
      </c>
      <c r="BC136" s="121" t="str">
        <f>""</f>
        <v/>
      </c>
    </row>
    <row r="137" spans="1:55" ht="15" customHeight="1" x14ac:dyDescent="0.25">
      <c r="A137" t="str">
        <f t="shared" si="177"/>
        <v>2508510</v>
      </c>
      <c r="D137">
        <v>2</v>
      </c>
      <c r="E137">
        <v>50</v>
      </c>
      <c r="F137">
        <v>85</v>
      </c>
      <c r="G137">
        <v>10</v>
      </c>
      <c r="H137">
        <v>10.9</v>
      </c>
      <c r="I137" t="str">
        <f>""</f>
        <v/>
      </c>
      <c r="J137" t="str">
        <f>""</f>
        <v/>
      </c>
      <c r="K137" t="str">
        <f>""</f>
        <v/>
      </c>
      <c r="L137" t="str">
        <f>""</f>
        <v/>
      </c>
      <c r="M137" s="114">
        <v>772.56</v>
      </c>
      <c r="N137" s="7">
        <v>772.56</v>
      </c>
      <c r="O137" s="7">
        <v>772.56</v>
      </c>
      <c r="P137" s="7">
        <v>772.56</v>
      </c>
      <c r="Q137">
        <v>1.3803000000000001</v>
      </c>
      <c r="R137">
        <v>1.3803000000000001</v>
      </c>
      <c r="S137">
        <v>1.3803000000000001</v>
      </c>
      <c r="T137">
        <v>1.3803000000000001</v>
      </c>
      <c r="U137">
        <f t="shared" si="179"/>
        <v>112</v>
      </c>
      <c r="V137">
        <f t="shared" si="180"/>
        <v>112</v>
      </c>
      <c r="W137">
        <f t="shared" si="181"/>
        <v>112</v>
      </c>
      <c r="X137">
        <f t="shared" si="182"/>
        <v>112</v>
      </c>
      <c r="Y137">
        <f t="shared" si="183"/>
        <v>19</v>
      </c>
      <c r="Z137">
        <f t="shared" si="184"/>
        <v>19</v>
      </c>
      <c r="AA137">
        <f t="shared" si="185"/>
        <v>19</v>
      </c>
      <c r="AB137">
        <f t="shared" si="186"/>
        <v>19</v>
      </c>
      <c r="AC137" s="212">
        <f t="shared" si="187"/>
        <v>2.2071445877895903E-3</v>
      </c>
      <c r="AD137" s="212">
        <f t="shared" si="188"/>
        <v>2.2071445877895903E-3</v>
      </c>
      <c r="AE137" s="212">
        <f t="shared" si="189"/>
        <v>2.2071445877895903E-3</v>
      </c>
      <c r="AF137" s="212">
        <f t="shared" si="190"/>
        <v>2.2071445877895903E-3</v>
      </c>
      <c r="AG137" s="166">
        <f t="shared" si="191"/>
        <v>3.969E-4</v>
      </c>
      <c r="AH137" s="166">
        <f t="shared" si="192"/>
        <v>1.7345999999999999</v>
      </c>
      <c r="AI137" s="166">
        <f t="shared" si="193"/>
        <v>2</v>
      </c>
      <c r="AJ137" s="166">
        <f t="shared" si="194"/>
        <v>3.6734700000000002E-4</v>
      </c>
      <c r="AK137" s="114" t="str">
        <f>""</f>
        <v/>
      </c>
      <c r="AL137" s="7" t="str">
        <f>""</f>
        <v/>
      </c>
      <c r="AM137" s="7" t="str">
        <f>""</f>
        <v/>
      </c>
      <c r="AN137" s="7" t="str">
        <f>""</f>
        <v/>
      </c>
      <c r="AO137" s="7" t="str">
        <f>""</f>
        <v/>
      </c>
      <c r="AP137" s="7" t="str">
        <f>""</f>
        <v/>
      </c>
      <c r="AQ137" s="7" t="str">
        <f>""</f>
        <v/>
      </c>
      <c r="AR137" s="7" t="str">
        <f>""</f>
        <v/>
      </c>
      <c r="AS137" s="7" t="str">
        <f>""</f>
        <v/>
      </c>
      <c r="AT137" s="7" t="str">
        <f>""</f>
        <v/>
      </c>
      <c r="AU137" s="7" t="str">
        <f>""</f>
        <v/>
      </c>
      <c r="AV137" s="7" t="str">
        <f>""</f>
        <v/>
      </c>
      <c r="AW137" s="7" t="str">
        <f>""</f>
        <v/>
      </c>
      <c r="AX137" s="7" t="str">
        <f>""</f>
        <v/>
      </c>
      <c r="AY137" s="7" t="str">
        <f>""</f>
        <v/>
      </c>
      <c r="AZ137" s="118">
        <f t="shared" si="204"/>
        <v>0.6</v>
      </c>
      <c r="BA137" s="121" t="str">
        <f>""</f>
        <v/>
      </c>
      <c r="BB137" s="121" t="str">
        <f>""</f>
        <v/>
      </c>
      <c r="BC137" s="121" t="str">
        <f>""</f>
        <v/>
      </c>
    </row>
    <row r="138" spans="1:55" ht="15" customHeight="1" x14ac:dyDescent="0.25">
      <c r="A138" t="str">
        <f t="shared" si="177"/>
        <v>2509510</v>
      </c>
      <c r="D138">
        <v>2</v>
      </c>
      <c r="E138">
        <v>50</v>
      </c>
      <c r="F138">
        <v>95</v>
      </c>
      <c r="G138">
        <v>10</v>
      </c>
      <c r="H138">
        <v>10.9</v>
      </c>
      <c r="I138" t="str">
        <f>""</f>
        <v/>
      </c>
      <c r="J138" t="str">
        <f>""</f>
        <v/>
      </c>
      <c r="K138" t="str">
        <f>""</f>
        <v/>
      </c>
      <c r="L138" t="str">
        <f>""</f>
        <v/>
      </c>
      <c r="M138" s="114">
        <v>879.8599999999999</v>
      </c>
      <c r="N138" s="7">
        <v>879.8599999999999</v>
      </c>
      <c r="O138" s="7">
        <v>879.8599999999999</v>
      </c>
      <c r="P138" s="7">
        <v>879.8599999999999</v>
      </c>
      <c r="Q138">
        <v>1.3803000000000001</v>
      </c>
      <c r="R138">
        <v>1.3803000000000001</v>
      </c>
      <c r="S138">
        <v>1.3803000000000001</v>
      </c>
      <c r="T138">
        <v>1.3803000000000001</v>
      </c>
      <c r="U138">
        <f t="shared" si="179"/>
        <v>128</v>
      </c>
      <c r="V138">
        <f t="shared" si="180"/>
        <v>128</v>
      </c>
      <c r="W138">
        <f t="shared" si="181"/>
        <v>128</v>
      </c>
      <c r="X138">
        <f t="shared" si="182"/>
        <v>128</v>
      </c>
      <c r="Y138">
        <f t="shared" si="183"/>
        <v>22</v>
      </c>
      <c r="Z138">
        <f t="shared" si="184"/>
        <v>22</v>
      </c>
      <c r="AA138">
        <f t="shared" si="185"/>
        <v>22</v>
      </c>
      <c r="AB138">
        <f t="shared" si="186"/>
        <v>22</v>
      </c>
      <c r="AC138" s="212">
        <f t="shared" si="187"/>
        <v>3.0784991528026327E-3</v>
      </c>
      <c r="AD138" s="212">
        <f t="shared" si="188"/>
        <v>3.0784991528026327E-3</v>
      </c>
      <c r="AE138" s="212">
        <f t="shared" si="189"/>
        <v>3.0784991528026327E-3</v>
      </c>
      <c r="AF138" s="212">
        <f t="shared" si="190"/>
        <v>3.0784991528026327E-3</v>
      </c>
      <c r="AG138" s="166">
        <f t="shared" si="191"/>
        <v>3.969E-4</v>
      </c>
      <c r="AH138" s="166">
        <f t="shared" si="192"/>
        <v>1.7345999999999999</v>
      </c>
      <c r="AI138" s="166">
        <f t="shared" si="193"/>
        <v>2</v>
      </c>
      <c r="AJ138" s="166">
        <f t="shared" si="194"/>
        <v>3.6734700000000002E-4</v>
      </c>
      <c r="AK138" s="114" t="str">
        <f>""</f>
        <v/>
      </c>
      <c r="AL138" s="7" t="str">
        <f>""</f>
        <v/>
      </c>
      <c r="AM138" s="7" t="str">
        <f>""</f>
        <v/>
      </c>
      <c r="AN138" s="7" t="str">
        <f>""</f>
        <v/>
      </c>
      <c r="AO138" s="7" t="str">
        <f>""</f>
        <v/>
      </c>
      <c r="AP138" s="7" t="str">
        <f>""</f>
        <v/>
      </c>
      <c r="AQ138" s="7" t="str">
        <f>""</f>
        <v/>
      </c>
      <c r="AR138" s="7" t="str">
        <f>""</f>
        <v/>
      </c>
      <c r="AS138" s="7" t="str">
        <f>""</f>
        <v/>
      </c>
      <c r="AT138" s="7" t="str">
        <f>""</f>
        <v/>
      </c>
      <c r="AU138" s="7" t="str">
        <f>""</f>
        <v/>
      </c>
      <c r="AV138" s="7" t="str">
        <f>""</f>
        <v/>
      </c>
      <c r="AW138" s="7" t="str">
        <f>""</f>
        <v/>
      </c>
      <c r="AX138" s="7" t="str">
        <f>""</f>
        <v/>
      </c>
      <c r="AY138" s="7" t="str">
        <f>""</f>
        <v/>
      </c>
      <c r="AZ138" s="118">
        <f t="shared" si="204"/>
        <v>0.6</v>
      </c>
      <c r="BA138" s="121" t="str">
        <f>""</f>
        <v/>
      </c>
      <c r="BB138" s="121" t="str">
        <f>""</f>
        <v/>
      </c>
      <c r="BC138" s="121" t="str">
        <f>""</f>
        <v/>
      </c>
    </row>
    <row r="139" spans="1:55" ht="15" customHeight="1" x14ac:dyDescent="0.25">
      <c r="A139" t="str">
        <f t="shared" si="177"/>
        <v>25010510</v>
      </c>
      <c r="D139">
        <v>2</v>
      </c>
      <c r="E139">
        <v>50</v>
      </c>
      <c r="F139">
        <v>105</v>
      </c>
      <c r="G139">
        <v>10</v>
      </c>
      <c r="H139">
        <v>10.9</v>
      </c>
      <c r="I139" t="str">
        <f>""</f>
        <v/>
      </c>
      <c r="J139" t="str">
        <f>""</f>
        <v/>
      </c>
      <c r="K139" t="str">
        <f>""</f>
        <v/>
      </c>
      <c r="L139" t="str">
        <f>""</f>
        <v/>
      </c>
      <c r="M139" s="114">
        <v>987.16000000000008</v>
      </c>
      <c r="N139" s="7">
        <v>987.16000000000008</v>
      </c>
      <c r="O139" s="7">
        <v>987.16000000000008</v>
      </c>
      <c r="P139" s="7">
        <v>987.16000000000008</v>
      </c>
      <c r="Q139">
        <v>1.3803000000000001</v>
      </c>
      <c r="R139">
        <v>1.3803000000000001</v>
      </c>
      <c r="S139">
        <v>1.3803000000000001</v>
      </c>
      <c r="T139">
        <v>1.3803000000000001</v>
      </c>
      <c r="U139">
        <f t="shared" si="179"/>
        <v>144</v>
      </c>
      <c r="V139">
        <f t="shared" si="180"/>
        <v>144</v>
      </c>
      <c r="W139">
        <f t="shared" si="181"/>
        <v>144</v>
      </c>
      <c r="X139">
        <f t="shared" si="182"/>
        <v>144</v>
      </c>
      <c r="Y139">
        <f t="shared" si="183"/>
        <v>25</v>
      </c>
      <c r="Z139">
        <f t="shared" si="184"/>
        <v>25</v>
      </c>
      <c r="AA139">
        <f t="shared" si="185"/>
        <v>25</v>
      </c>
      <c r="AB139">
        <f t="shared" si="186"/>
        <v>25</v>
      </c>
      <c r="AC139" s="212">
        <f t="shared" si="187"/>
        <v>4.1247017891194206E-3</v>
      </c>
      <c r="AD139" s="212">
        <f t="shared" si="188"/>
        <v>4.1247017891194206E-3</v>
      </c>
      <c r="AE139" s="212">
        <f t="shared" si="189"/>
        <v>4.1247017891194206E-3</v>
      </c>
      <c r="AF139" s="212">
        <f t="shared" si="190"/>
        <v>4.1247017891194206E-3</v>
      </c>
      <c r="AG139" s="166">
        <f t="shared" si="191"/>
        <v>3.969E-4</v>
      </c>
      <c r="AH139" s="166">
        <f t="shared" si="192"/>
        <v>1.7345999999999999</v>
      </c>
      <c r="AI139" s="166">
        <f t="shared" si="193"/>
        <v>2</v>
      </c>
      <c r="AJ139" s="166">
        <f t="shared" si="194"/>
        <v>3.6734700000000002E-4</v>
      </c>
      <c r="AK139" s="114" t="str">
        <f>""</f>
        <v/>
      </c>
      <c r="AL139" s="7" t="str">
        <f>""</f>
        <v/>
      </c>
      <c r="AM139" s="7" t="str">
        <f>""</f>
        <v/>
      </c>
      <c r="AN139" s="7" t="str">
        <f>""</f>
        <v/>
      </c>
      <c r="AO139" s="7" t="str">
        <f>""</f>
        <v/>
      </c>
      <c r="AP139" s="7" t="str">
        <f>""</f>
        <v/>
      </c>
      <c r="AQ139" s="7" t="str">
        <f>""</f>
        <v/>
      </c>
      <c r="AR139" s="7" t="str">
        <f>""</f>
        <v/>
      </c>
      <c r="AS139" s="7" t="str">
        <f>""</f>
        <v/>
      </c>
      <c r="AT139" s="7" t="str">
        <f>""</f>
        <v/>
      </c>
      <c r="AU139" s="7" t="str">
        <f>""</f>
        <v/>
      </c>
      <c r="AV139" s="7" t="str">
        <f>""</f>
        <v/>
      </c>
      <c r="AW139" s="7" t="str">
        <f>""</f>
        <v/>
      </c>
      <c r="AX139" s="7" t="str">
        <f>""</f>
        <v/>
      </c>
      <c r="AY139" s="7" t="str">
        <f>""</f>
        <v/>
      </c>
      <c r="AZ139" s="118">
        <f t="shared" si="204"/>
        <v>0.7</v>
      </c>
      <c r="BA139" s="121" t="str">
        <f>""</f>
        <v/>
      </c>
      <c r="BB139" s="121" t="str">
        <f>""</f>
        <v/>
      </c>
      <c r="BC139" s="121" t="str">
        <f>""</f>
        <v/>
      </c>
    </row>
    <row r="140" spans="1:55" ht="15" customHeight="1" x14ac:dyDescent="0.25">
      <c r="A140" t="str">
        <f t="shared" si="177"/>
        <v>25011510</v>
      </c>
      <c r="D140">
        <v>2</v>
      </c>
      <c r="E140">
        <v>50</v>
      </c>
      <c r="F140">
        <v>115</v>
      </c>
      <c r="G140">
        <v>10</v>
      </c>
      <c r="H140">
        <v>10.9</v>
      </c>
      <c r="I140" t="str">
        <f>""</f>
        <v/>
      </c>
      <c r="J140" t="str">
        <f>""</f>
        <v/>
      </c>
      <c r="K140" t="str">
        <f>""</f>
        <v/>
      </c>
      <c r="L140" t="str">
        <f>""</f>
        <v/>
      </c>
      <c r="M140" s="114">
        <v>1094.46</v>
      </c>
      <c r="N140" s="7">
        <v>1094.46</v>
      </c>
      <c r="O140" s="7">
        <v>1094.46</v>
      </c>
      <c r="P140" s="7">
        <v>1094.46</v>
      </c>
      <c r="Q140">
        <v>1.3803000000000001</v>
      </c>
      <c r="R140">
        <v>1.3803000000000001</v>
      </c>
      <c r="S140">
        <v>1.3803000000000001</v>
      </c>
      <c r="T140">
        <v>1.3803000000000001</v>
      </c>
      <c r="U140">
        <f t="shared" si="179"/>
        <v>159</v>
      </c>
      <c r="V140">
        <f t="shared" si="180"/>
        <v>159</v>
      </c>
      <c r="W140">
        <f t="shared" si="181"/>
        <v>159</v>
      </c>
      <c r="X140">
        <f t="shared" si="182"/>
        <v>159</v>
      </c>
      <c r="Y140">
        <f t="shared" si="183"/>
        <v>27</v>
      </c>
      <c r="Z140">
        <f t="shared" si="184"/>
        <v>27</v>
      </c>
      <c r="AA140">
        <f t="shared" si="185"/>
        <v>27</v>
      </c>
      <c r="AB140">
        <f t="shared" si="186"/>
        <v>27</v>
      </c>
      <c r="AC140" s="212">
        <f t="shared" si="187"/>
        <v>5.0033144052493914E-3</v>
      </c>
      <c r="AD140" s="212">
        <f t="shared" si="188"/>
        <v>5.0033144052493914E-3</v>
      </c>
      <c r="AE140" s="212">
        <f t="shared" si="189"/>
        <v>5.0033144052493914E-3</v>
      </c>
      <c r="AF140" s="212">
        <f t="shared" si="190"/>
        <v>5.0033144052493914E-3</v>
      </c>
      <c r="AG140" s="166">
        <f t="shared" si="191"/>
        <v>3.969E-4</v>
      </c>
      <c r="AH140" s="166">
        <f t="shared" si="192"/>
        <v>1.7345999999999999</v>
      </c>
      <c r="AI140" s="166">
        <f t="shared" si="193"/>
        <v>2</v>
      </c>
      <c r="AJ140" s="166">
        <f t="shared" si="194"/>
        <v>3.6734700000000002E-4</v>
      </c>
      <c r="AK140" s="114" t="str">
        <f>""</f>
        <v/>
      </c>
      <c r="AL140" s="7" t="str">
        <f>""</f>
        <v/>
      </c>
      <c r="AM140" s="7" t="str">
        <f>""</f>
        <v/>
      </c>
      <c r="AN140" s="7" t="str">
        <f>""</f>
        <v/>
      </c>
      <c r="AO140" s="7" t="str">
        <f>""</f>
        <v/>
      </c>
      <c r="AP140" s="7" t="str">
        <f>""</f>
        <v/>
      </c>
      <c r="AQ140" s="7" t="str">
        <f>""</f>
        <v/>
      </c>
      <c r="AR140" s="7" t="str">
        <f>""</f>
        <v/>
      </c>
      <c r="AS140" s="7" t="str">
        <f>""</f>
        <v/>
      </c>
      <c r="AT140" s="7" t="str">
        <f>""</f>
        <v/>
      </c>
      <c r="AU140" s="7" t="str">
        <f>""</f>
        <v/>
      </c>
      <c r="AV140" s="7" t="str">
        <f>""</f>
        <v/>
      </c>
      <c r="AW140" s="7" t="str">
        <f>""</f>
        <v/>
      </c>
      <c r="AX140" s="7" t="str">
        <f>""</f>
        <v/>
      </c>
      <c r="AY140" s="7" t="str">
        <f>""</f>
        <v/>
      </c>
      <c r="AZ140" s="118">
        <f t="shared" si="204"/>
        <v>0.8</v>
      </c>
      <c r="BA140" s="121" t="str">
        <f>""</f>
        <v/>
      </c>
      <c r="BB140" s="121" t="str">
        <f>""</f>
        <v/>
      </c>
      <c r="BC140" s="121" t="str">
        <f>""</f>
        <v/>
      </c>
    </row>
    <row r="141" spans="1:55" ht="15" customHeight="1" x14ac:dyDescent="0.25">
      <c r="A141" t="str">
        <f t="shared" si="177"/>
        <v>25013510</v>
      </c>
      <c r="D141">
        <v>2</v>
      </c>
      <c r="E141">
        <v>50</v>
      </c>
      <c r="F141">
        <v>135</v>
      </c>
      <c r="G141">
        <v>10</v>
      </c>
      <c r="H141">
        <v>10.9</v>
      </c>
      <c r="I141" t="str">
        <f>""</f>
        <v/>
      </c>
      <c r="J141" t="str">
        <f>""</f>
        <v/>
      </c>
      <c r="K141" t="str">
        <f>""</f>
        <v/>
      </c>
      <c r="L141" t="str">
        <f>""</f>
        <v/>
      </c>
      <c r="M141" s="114">
        <v>1309.06</v>
      </c>
      <c r="N141" s="7">
        <v>1309.06</v>
      </c>
      <c r="O141" s="7">
        <v>1309.06</v>
      </c>
      <c r="P141" s="7">
        <v>1309.06</v>
      </c>
      <c r="Q141">
        <v>1.3803000000000001</v>
      </c>
      <c r="R141">
        <v>1.3803000000000001</v>
      </c>
      <c r="S141">
        <v>1.3803000000000001</v>
      </c>
      <c r="T141">
        <v>1.3803000000000001</v>
      </c>
      <c r="U141">
        <f t="shared" si="179"/>
        <v>190</v>
      </c>
      <c r="V141">
        <f t="shared" si="180"/>
        <v>190</v>
      </c>
      <c r="W141">
        <f t="shared" si="181"/>
        <v>190</v>
      </c>
      <c r="X141">
        <f t="shared" si="182"/>
        <v>190</v>
      </c>
      <c r="Y141">
        <f t="shared" si="183"/>
        <v>33</v>
      </c>
      <c r="Z141">
        <f t="shared" si="184"/>
        <v>33</v>
      </c>
      <c r="AA141">
        <f t="shared" si="185"/>
        <v>33</v>
      </c>
      <c r="AB141">
        <f t="shared" si="186"/>
        <v>33</v>
      </c>
      <c r="AC141" s="212">
        <f t="shared" si="187"/>
        <v>7.9596322801504076E-3</v>
      </c>
      <c r="AD141" s="212">
        <f t="shared" si="188"/>
        <v>7.9596322801504076E-3</v>
      </c>
      <c r="AE141" s="212">
        <f t="shared" si="189"/>
        <v>7.9596322801504076E-3</v>
      </c>
      <c r="AF141" s="212">
        <f t="shared" si="190"/>
        <v>7.9596322801504076E-3</v>
      </c>
      <c r="AG141" s="166">
        <f t="shared" si="191"/>
        <v>3.969E-4</v>
      </c>
      <c r="AH141" s="166">
        <f t="shared" si="192"/>
        <v>1.7345999999999999</v>
      </c>
      <c r="AI141" s="166">
        <f t="shared" si="193"/>
        <v>2</v>
      </c>
      <c r="AJ141" s="166">
        <f t="shared" si="194"/>
        <v>3.6734700000000002E-4</v>
      </c>
      <c r="AK141" s="114" t="str">
        <f>""</f>
        <v/>
      </c>
      <c r="AL141" s="7" t="str">
        <f>""</f>
        <v/>
      </c>
      <c r="AM141" s="7" t="str">
        <f>""</f>
        <v/>
      </c>
      <c r="AN141" s="7" t="str">
        <f>""</f>
        <v/>
      </c>
      <c r="AO141" s="7" t="str">
        <f>""</f>
        <v/>
      </c>
      <c r="AP141" s="7" t="str">
        <f>""</f>
        <v/>
      </c>
      <c r="AQ141" s="7" t="str">
        <f>""</f>
        <v/>
      </c>
      <c r="AR141" s="7" t="str">
        <f>""</f>
        <v/>
      </c>
      <c r="AS141" s="7" t="str">
        <f>""</f>
        <v/>
      </c>
      <c r="AT141" s="7" t="str">
        <f>""</f>
        <v/>
      </c>
      <c r="AU141" s="7" t="str">
        <f>""</f>
        <v/>
      </c>
      <c r="AV141" s="7" t="str">
        <f>""</f>
        <v/>
      </c>
      <c r="AW141" s="7" t="str">
        <f>""</f>
        <v/>
      </c>
      <c r="AX141" s="7" t="str">
        <f>""</f>
        <v/>
      </c>
      <c r="AY141" s="7" t="str">
        <f>""</f>
        <v/>
      </c>
      <c r="AZ141" s="118">
        <f t="shared" si="204"/>
        <v>0.9</v>
      </c>
      <c r="BA141" s="121" t="str">
        <f>""</f>
        <v/>
      </c>
      <c r="BB141" s="121" t="str">
        <f>""</f>
        <v/>
      </c>
      <c r="BC141" s="121" t="str">
        <f>""</f>
        <v/>
      </c>
    </row>
    <row r="142" spans="1:55" ht="15" customHeight="1" x14ac:dyDescent="0.25">
      <c r="A142" t="str">
        <f t="shared" si="177"/>
        <v>25015510</v>
      </c>
      <c r="D142">
        <v>2</v>
      </c>
      <c r="E142">
        <v>50</v>
      </c>
      <c r="F142">
        <v>155</v>
      </c>
      <c r="G142">
        <v>10</v>
      </c>
      <c r="H142">
        <v>10.9</v>
      </c>
      <c r="I142" t="str">
        <f>""</f>
        <v/>
      </c>
      <c r="J142" t="str">
        <f>""</f>
        <v/>
      </c>
      <c r="K142" t="str">
        <f>""</f>
        <v/>
      </c>
      <c r="L142" t="str">
        <f>""</f>
        <v/>
      </c>
      <c r="M142" s="114">
        <v>1523.6599999999999</v>
      </c>
      <c r="N142" s="7">
        <v>1523.6599999999999</v>
      </c>
      <c r="O142" s="7">
        <v>1523.6599999999999</v>
      </c>
      <c r="P142" s="7">
        <v>1523.6599999999999</v>
      </c>
      <c r="Q142">
        <v>1.3803000000000001</v>
      </c>
      <c r="R142">
        <v>1.3803000000000001</v>
      </c>
      <c r="S142">
        <v>1.3803000000000001</v>
      </c>
      <c r="T142">
        <v>1.3803000000000001</v>
      </c>
      <c r="U142">
        <f t="shared" si="179"/>
        <v>222</v>
      </c>
      <c r="V142">
        <f t="shared" si="180"/>
        <v>222</v>
      </c>
      <c r="W142">
        <f t="shared" si="181"/>
        <v>222</v>
      </c>
      <c r="X142">
        <f t="shared" si="182"/>
        <v>222</v>
      </c>
      <c r="Y142">
        <f t="shared" si="183"/>
        <v>38</v>
      </c>
      <c r="Z142">
        <f t="shared" si="184"/>
        <v>38</v>
      </c>
      <c r="AA142">
        <f t="shared" si="185"/>
        <v>38</v>
      </c>
      <c r="AB142">
        <f t="shared" si="186"/>
        <v>38</v>
      </c>
      <c r="AC142" s="212">
        <f t="shared" si="187"/>
        <v>1.1213116752687036E-2</v>
      </c>
      <c r="AD142" s="212">
        <f t="shared" si="188"/>
        <v>1.1213116752687036E-2</v>
      </c>
      <c r="AE142" s="212">
        <f t="shared" si="189"/>
        <v>1.1213116752687036E-2</v>
      </c>
      <c r="AF142" s="212">
        <f t="shared" si="190"/>
        <v>1.1213116752687036E-2</v>
      </c>
      <c r="AG142" s="166">
        <f t="shared" si="191"/>
        <v>3.969E-4</v>
      </c>
      <c r="AH142" s="166">
        <f t="shared" si="192"/>
        <v>1.7345999999999999</v>
      </c>
      <c r="AI142" s="166">
        <f t="shared" si="193"/>
        <v>2</v>
      </c>
      <c r="AJ142" s="166">
        <f t="shared" si="194"/>
        <v>3.6734700000000002E-4</v>
      </c>
      <c r="AK142" s="114" t="str">
        <f>""</f>
        <v/>
      </c>
      <c r="AL142" s="7" t="str">
        <f>""</f>
        <v/>
      </c>
      <c r="AM142" s="7" t="str">
        <f>""</f>
        <v/>
      </c>
      <c r="AN142" s="7" t="str">
        <f>""</f>
        <v/>
      </c>
      <c r="AO142" s="7" t="str">
        <f>""</f>
        <v/>
      </c>
      <c r="AP142" s="7" t="str">
        <f>""</f>
        <v/>
      </c>
      <c r="AQ142" s="7" t="str">
        <f>""</f>
        <v/>
      </c>
      <c r="AR142" s="7" t="str">
        <f>""</f>
        <v/>
      </c>
      <c r="AS142" s="7" t="str">
        <f>""</f>
        <v/>
      </c>
      <c r="AT142" s="7" t="str">
        <f>""</f>
        <v/>
      </c>
      <c r="AU142" s="7" t="str">
        <f>""</f>
        <v/>
      </c>
      <c r="AV142" s="7" t="str">
        <f>""</f>
        <v/>
      </c>
      <c r="AW142" s="7" t="str">
        <f>""</f>
        <v/>
      </c>
      <c r="AX142" s="7" t="str">
        <f>""</f>
        <v/>
      </c>
      <c r="AY142" s="7" t="str">
        <f>""</f>
        <v/>
      </c>
      <c r="AZ142" s="118">
        <f t="shared" si="204"/>
        <v>1</v>
      </c>
      <c r="BA142" s="121" t="str">
        <f>""</f>
        <v/>
      </c>
      <c r="BB142" s="121" t="str">
        <f>""</f>
        <v/>
      </c>
      <c r="BC142" s="121" t="str">
        <f>""</f>
        <v/>
      </c>
    </row>
    <row r="143" spans="1:55" ht="15" customHeight="1" x14ac:dyDescent="0.25">
      <c r="A143" t="str">
        <f t="shared" si="177"/>
        <v>25017510</v>
      </c>
      <c r="D143">
        <v>2</v>
      </c>
      <c r="E143">
        <v>50</v>
      </c>
      <c r="F143">
        <v>175</v>
      </c>
      <c r="G143">
        <v>10</v>
      </c>
      <c r="H143">
        <v>10.9</v>
      </c>
      <c r="I143" t="str">
        <f>""</f>
        <v/>
      </c>
      <c r="J143" t="str">
        <f>""</f>
        <v/>
      </c>
      <c r="K143" t="str">
        <f>""</f>
        <v/>
      </c>
      <c r="L143" t="str">
        <f>""</f>
        <v/>
      </c>
      <c r="M143" s="114">
        <v>1738.2600000000002</v>
      </c>
      <c r="N143" s="7">
        <v>1738.2600000000002</v>
      </c>
      <c r="O143" s="7">
        <v>1738.2600000000002</v>
      </c>
      <c r="P143" s="7">
        <v>1738.2600000000002</v>
      </c>
      <c r="Q143">
        <v>1.3803000000000001</v>
      </c>
      <c r="R143">
        <v>1.3803000000000001</v>
      </c>
      <c r="S143">
        <v>1.3803000000000001</v>
      </c>
      <c r="T143">
        <v>1.3803000000000001</v>
      </c>
      <c r="U143">
        <f t="shared" si="179"/>
        <v>253</v>
      </c>
      <c r="V143">
        <f t="shared" si="180"/>
        <v>253</v>
      </c>
      <c r="W143">
        <f t="shared" si="181"/>
        <v>253</v>
      </c>
      <c r="X143">
        <f t="shared" si="182"/>
        <v>253</v>
      </c>
      <c r="Y143">
        <f t="shared" si="183"/>
        <v>44</v>
      </c>
      <c r="Z143">
        <f t="shared" si="184"/>
        <v>44</v>
      </c>
      <c r="AA143">
        <f t="shared" si="185"/>
        <v>44</v>
      </c>
      <c r="AB143">
        <f t="shared" si="186"/>
        <v>44</v>
      </c>
      <c r="AC143" s="212">
        <f t="shared" si="187"/>
        <v>1.5829233992764001E-2</v>
      </c>
      <c r="AD143" s="212">
        <f t="shared" si="188"/>
        <v>1.5829233992764001E-2</v>
      </c>
      <c r="AE143" s="212">
        <f t="shared" si="189"/>
        <v>1.5829233992764001E-2</v>
      </c>
      <c r="AF143" s="212">
        <f t="shared" si="190"/>
        <v>1.5829233992764001E-2</v>
      </c>
      <c r="AG143" s="166">
        <f t="shared" si="191"/>
        <v>3.969E-4</v>
      </c>
      <c r="AH143" s="166">
        <f t="shared" si="192"/>
        <v>1.7345999999999999</v>
      </c>
      <c r="AI143" s="166">
        <f t="shared" si="193"/>
        <v>2</v>
      </c>
      <c r="AJ143" s="166">
        <f t="shared" si="194"/>
        <v>3.6734700000000002E-4</v>
      </c>
      <c r="AK143" s="114" t="str">
        <f>""</f>
        <v/>
      </c>
      <c r="AL143" s="7" t="str">
        <f>""</f>
        <v/>
      </c>
      <c r="AM143" s="7" t="str">
        <f>""</f>
        <v/>
      </c>
      <c r="AN143" s="7" t="str">
        <f>""</f>
        <v/>
      </c>
      <c r="AO143" s="7" t="str">
        <f>""</f>
        <v/>
      </c>
      <c r="AP143" s="7" t="str">
        <f>""</f>
        <v/>
      </c>
      <c r="AQ143" s="7" t="str">
        <f>""</f>
        <v/>
      </c>
      <c r="AR143" s="7" t="str">
        <f>""</f>
        <v/>
      </c>
      <c r="AS143" s="7" t="str">
        <f>""</f>
        <v/>
      </c>
      <c r="AT143" s="7" t="str">
        <f>""</f>
        <v/>
      </c>
      <c r="AU143" s="7" t="str">
        <f>""</f>
        <v/>
      </c>
      <c r="AV143" s="7" t="str">
        <f>""</f>
        <v/>
      </c>
      <c r="AW143" s="7" t="str">
        <f>""</f>
        <v/>
      </c>
      <c r="AX143" s="7" t="str">
        <f>""</f>
        <v/>
      </c>
      <c r="AY143" s="7" t="str">
        <f>""</f>
        <v/>
      </c>
      <c r="AZ143" s="118">
        <f t="shared" si="204"/>
        <v>1.2</v>
      </c>
      <c r="BA143" s="121" t="str">
        <f>""</f>
        <v/>
      </c>
      <c r="BB143" s="121" t="str">
        <f>""</f>
        <v/>
      </c>
      <c r="BC143" s="121" t="str">
        <f>""</f>
        <v/>
      </c>
    </row>
    <row r="144" spans="1:55" ht="15" customHeight="1" x14ac:dyDescent="0.25">
      <c r="A144" t="str">
        <f t="shared" si="177"/>
        <v>25019510</v>
      </c>
      <c r="D144">
        <v>2</v>
      </c>
      <c r="E144">
        <v>50</v>
      </c>
      <c r="F144">
        <v>195</v>
      </c>
      <c r="G144">
        <v>10</v>
      </c>
      <c r="H144">
        <v>10.9</v>
      </c>
      <c r="I144" t="str">
        <f>""</f>
        <v/>
      </c>
      <c r="J144" t="str">
        <f>""</f>
        <v/>
      </c>
      <c r="K144" t="str">
        <f>""</f>
        <v/>
      </c>
      <c r="L144" t="str">
        <f>""</f>
        <v/>
      </c>
      <c r="M144" s="114">
        <v>1952.8600000000001</v>
      </c>
      <c r="N144" s="7">
        <v>1952.8600000000001</v>
      </c>
      <c r="O144" s="7">
        <v>1952.8600000000001</v>
      </c>
      <c r="P144" s="7">
        <v>1952.8600000000001</v>
      </c>
      <c r="Q144">
        <v>1.3803000000000001</v>
      </c>
      <c r="R144">
        <v>1.3803000000000001</v>
      </c>
      <c r="S144">
        <v>1.3803000000000001</v>
      </c>
      <c r="T144">
        <v>1.3803000000000001</v>
      </c>
      <c r="U144">
        <f t="shared" si="179"/>
        <v>284</v>
      </c>
      <c r="V144">
        <f t="shared" si="180"/>
        <v>284</v>
      </c>
      <c r="W144">
        <f t="shared" si="181"/>
        <v>284</v>
      </c>
      <c r="X144">
        <f t="shared" si="182"/>
        <v>284</v>
      </c>
      <c r="Y144">
        <f t="shared" si="183"/>
        <v>49</v>
      </c>
      <c r="Z144">
        <f t="shared" si="184"/>
        <v>49</v>
      </c>
      <c r="AA144">
        <f t="shared" si="185"/>
        <v>49</v>
      </c>
      <c r="AB144">
        <f t="shared" si="186"/>
        <v>49</v>
      </c>
      <c r="AC144" s="212">
        <f t="shared" si="187"/>
        <v>2.065155602435902E-2</v>
      </c>
      <c r="AD144" s="212">
        <f t="shared" si="188"/>
        <v>2.065155602435902E-2</v>
      </c>
      <c r="AE144" s="212">
        <f t="shared" si="189"/>
        <v>2.065155602435902E-2</v>
      </c>
      <c r="AF144" s="212">
        <f t="shared" si="190"/>
        <v>2.065155602435902E-2</v>
      </c>
      <c r="AG144" s="166">
        <f t="shared" si="191"/>
        <v>3.969E-4</v>
      </c>
      <c r="AH144" s="166">
        <f t="shared" si="192"/>
        <v>1.7345999999999999</v>
      </c>
      <c r="AI144" s="166">
        <f t="shared" si="193"/>
        <v>2</v>
      </c>
      <c r="AJ144" s="166">
        <f t="shared" si="194"/>
        <v>3.6734700000000002E-4</v>
      </c>
      <c r="AK144" s="114" t="str">
        <f>""</f>
        <v/>
      </c>
      <c r="AL144" s="7" t="str">
        <f>""</f>
        <v/>
      </c>
      <c r="AM144" s="7" t="str">
        <f>""</f>
        <v/>
      </c>
      <c r="AN144" s="7" t="str">
        <f>""</f>
        <v/>
      </c>
      <c r="AO144" s="7" t="str">
        <f>""</f>
        <v/>
      </c>
      <c r="AP144" s="7" t="str">
        <f>""</f>
        <v/>
      </c>
      <c r="AQ144" s="7" t="str">
        <f>""</f>
        <v/>
      </c>
      <c r="AR144" s="7" t="str">
        <f>""</f>
        <v/>
      </c>
      <c r="AS144" s="7" t="str">
        <f>""</f>
        <v/>
      </c>
      <c r="AT144" s="7" t="str">
        <f>""</f>
        <v/>
      </c>
      <c r="AU144" s="7" t="str">
        <f>""</f>
        <v/>
      </c>
      <c r="AV144" s="7" t="str">
        <f>""</f>
        <v/>
      </c>
      <c r="AW144" s="7" t="str">
        <f>""</f>
        <v/>
      </c>
      <c r="AX144" s="7" t="str">
        <f>""</f>
        <v/>
      </c>
      <c r="AY144" s="7" t="str">
        <f>""</f>
        <v/>
      </c>
      <c r="AZ144" s="118">
        <f t="shared" si="204"/>
        <v>1.3</v>
      </c>
      <c r="BA144" s="121" t="str">
        <f>""</f>
        <v/>
      </c>
      <c r="BB144" s="121" t="str">
        <f>""</f>
        <v/>
      </c>
      <c r="BC144" s="121" t="str">
        <f>""</f>
        <v/>
      </c>
    </row>
    <row r="145" spans="1:55" ht="15" customHeight="1" x14ac:dyDescent="0.25">
      <c r="A145" t="str">
        <f t="shared" si="177"/>
        <v>25021510</v>
      </c>
      <c r="D145">
        <v>2</v>
      </c>
      <c r="E145">
        <v>50</v>
      </c>
      <c r="F145">
        <v>215</v>
      </c>
      <c r="G145">
        <v>10</v>
      </c>
      <c r="H145">
        <v>10.9</v>
      </c>
      <c r="I145" t="str">
        <f>""</f>
        <v/>
      </c>
      <c r="J145" t="str">
        <f>""</f>
        <v/>
      </c>
      <c r="K145" t="str">
        <f>""</f>
        <v/>
      </c>
      <c r="L145" t="str">
        <f>""</f>
        <v/>
      </c>
      <c r="M145" s="114">
        <v>2167.46</v>
      </c>
      <c r="N145" s="7">
        <v>2167.46</v>
      </c>
      <c r="O145" s="7">
        <v>2167.46</v>
      </c>
      <c r="P145" s="7">
        <v>2167.46</v>
      </c>
      <c r="Q145">
        <v>1.3803000000000001</v>
      </c>
      <c r="R145">
        <v>1.3803000000000001</v>
      </c>
      <c r="S145">
        <v>1.3803000000000001</v>
      </c>
      <c r="T145">
        <v>1.3803000000000001</v>
      </c>
      <c r="U145">
        <f t="shared" si="179"/>
        <v>315</v>
      </c>
      <c r="V145">
        <f t="shared" si="180"/>
        <v>315</v>
      </c>
      <c r="W145">
        <f t="shared" si="181"/>
        <v>315</v>
      </c>
      <c r="X145">
        <f t="shared" si="182"/>
        <v>315</v>
      </c>
      <c r="Y145">
        <f t="shared" si="183"/>
        <v>54</v>
      </c>
      <c r="Z145">
        <f t="shared" si="184"/>
        <v>54</v>
      </c>
      <c r="AA145">
        <f t="shared" si="185"/>
        <v>54</v>
      </c>
      <c r="AB145">
        <f t="shared" si="186"/>
        <v>54</v>
      </c>
      <c r="AC145" s="212">
        <f t="shared" si="187"/>
        <v>2.6283827703893516E-2</v>
      </c>
      <c r="AD145" s="212">
        <f t="shared" si="188"/>
        <v>2.6283827703893516E-2</v>
      </c>
      <c r="AE145" s="212">
        <f t="shared" si="189"/>
        <v>2.6283827703893516E-2</v>
      </c>
      <c r="AF145" s="212">
        <f t="shared" si="190"/>
        <v>2.6283827703893516E-2</v>
      </c>
      <c r="AG145" s="166">
        <f t="shared" si="191"/>
        <v>3.969E-4</v>
      </c>
      <c r="AH145" s="166">
        <f t="shared" si="192"/>
        <v>1.7345999999999999</v>
      </c>
      <c r="AI145" s="166">
        <f t="shared" si="193"/>
        <v>2</v>
      </c>
      <c r="AJ145" s="166">
        <f t="shared" si="194"/>
        <v>3.6734700000000002E-4</v>
      </c>
      <c r="AK145" s="114" t="str">
        <f>""</f>
        <v/>
      </c>
      <c r="AL145" s="7" t="str">
        <f>""</f>
        <v/>
      </c>
      <c r="AM145" s="7" t="str">
        <f>""</f>
        <v/>
      </c>
      <c r="AN145" s="7" t="str">
        <f>""</f>
        <v/>
      </c>
      <c r="AO145" s="7" t="str">
        <f>""</f>
        <v/>
      </c>
      <c r="AP145" s="7" t="str">
        <f>""</f>
        <v/>
      </c>
      <c r="AQ145" s="7" t="str">
        <f>""</f>
        <v/>
      </c>
      <c r="AR145" s="7" t="str">
        <f>""</f>
        <v/>
      </c>
      <c r="AS145" s="7" t="str">
        <f>""</f>
        <v/>
      </c>
      <c r="AT145" s="7" t="str">
        <f>""</f>
        <v/>
      </c>
      <c r="AU145" s="7" t="str">
        <f>""</f>
        <v/>
      </c>
      <c r="AV145" s="7" t="str">
        <f>""</f>
        <v/>
      </c>
      <c r="AW145" s="7" t="str">
        <f>""</f>
        <v/>
      </c>
      <c r="AX145" s="7" t="str">
        <f>""</f>
        <v/>
      </c>
      <c r="AY145" s="7" t="str">
        <f>""</f>
        <v/>
      </c>
      <c r="AZ145" s="118">
        <f t="shared" si="204"/>
        <v>1.4</v>
      </c>
      <c r="BA145" s="121" t="str">
        <f>""</f>
        <v/>
      </c>
      <c r="BB145" s="121" t="str">
        <f>""</f>
        <v/>
      </c>
      <c r="BC145" s="121" t="str">
        <f>""</f>
        <v/>
      </c>
    </row>
    <row r="146" spans="1:55" ht="15" customHeight="1" x14ac:dyDescent="0.25">
      <c r="A146" t="str">
        <f t="shared" si="177"/>
        <v>25023510</v>
      </c>
      <c r="D146">
        <v>2</v>
      </c>
      <c r="E146">
        <v>50</v>
      </c>
      <c r="F146">
        <v>235</v>
      </c>
      <c r="G146">
        <v>10</v>
      </c>
      <c r="H146">
        <v>10.9</v>
      </c>
      <c r="I146" t="str">
        <f>""</f>
        <v/>
      </c>
      <c r="J146" t="str">
        <f>""</f>
        <v/>
      </c>
      <c r="K146" t="str">
        <f>""</f>
        <v/>
      </c>
      <c r="L146" t="str">
        <f>""</f>
        <v/>
      </c>
      <c r="M146" s="114">
        <v>2382.0600000000004</v>
      </c>
      <c r="N146" s="7">
        <v>2382.0600000000004</v>
      </c>
      <c r="O146" s="7">
        <v>2382.0600000000004</v>
      </c>
      <c r="P146" s="7">
        <v>2382.0600000000004</v>
      </c>
      <c r="Q146">
        <v>1.3803000000000001</v>
      </c>
      <c r="R146">
        <v>1.3803000000000001</v>
      </c>
      <c r="S146">
        <v>1.3803000000000001</v>
      </c>
      <c r="T146">
        <v>1.3803000000000001</v>
      </c>
      <c r="U146">
        <f t="shared" si="179"/>
        <v>347</v>
      </c>
      <c r="V146">
        <f t="shared" si="180"/>
        <v>347</v>
      </c>
      <c r="W146">
        <f t="shared" si="181"/>
        <v>347</v>
      </c>
      <c r="X146">
        <f t="shared" si="182"/>
        <v>347</v>
      </c>
      <c r="Y146">
        <f t="shared" si="183"/>
        <v>60</v>
      </c>
      <c r="Z146">
        <f t="shared" si="184"/>
        <v>60</v>
      </c>
      <c r="AA146">
        <f t="shared" si="185"/>
        <v>60</v>
      </c>
      <c r="AB146">
        <f t="shared" si="186"/>
        <v>60</v>
      </c>
      <c r="AC146" s="212">
        <f t="shared" si="187"/>
        <v>3.3801255716152202E-2</v>
      </c>
      <c r="AD146" s="212">
        <f t="shared" si="188"/>
        <v>3.3801255716152202E-2</v>
      </c>
      <c r="AE146" s="212">
        <f t="shared" si="189"/>
        <v>3.3801255716152202E-2</v>
      </c>
      <c r="AF146" s="212">
        <f t="shared" si="190"/>
        <v>3.3801255716152202E-2</v>
      </c>
      <c r="AG146" s="166">
        <f t="shared" si="191"/>
        <v>3.969E-4</v>
      </c>
      <c r="AH146" s="166">
        <f t="shared" si="192"/>
        <v>1.7345999999999999</v>
      </c>
      <c r="AI146" s="166">
        <f t="shared" si="193"/>
        <v>2</v>
      </c>
      <c r="AJ146" s="166">
        <f t="shared" si="194"/>
        <v>3.6734700000000002E-4</v>
      </c>
      <c r="AK146" s="114" t="str">
        <f>""</f>
        <v/>
      </c>
      <c r="AL146" s="7" t="str">
        <f>""</f>
        <v/>
      </c>
      <c r="AM146" s="7" t="str">
        <f>""</f>
        <v/>
      </c>
      <c r="AN146" s="7" t="str">
        <f>""</f>
        <v/>
      </c>
      <c r="AO146" s="7" t="str">
        <f>""</f>
        <v/>
      </c>
      <c r="AP146" s="7" t="str">
        <f>""</f>
        <v/>
      </c>
      <c r="AQ146" s="7" t="str">
        <f>""</f>
        <v/>
      </c>
      <c r="AR146" s="7" t="str">
        <f>""</f>
        <v/>
      </c>
      <c r="AS146" s="7" t="str">
        <f>""</f>
        <v/>
      </c>
      <c r="AT146" s="7" t="str">
        <f>""</f>
        <v/>
      </c>
      <c r="AU146" s="7" t="str">
        <f>""</f>
        <v/>
      </c>
      <c r="AV146" s="7" t="str">
        <f>""</f>
        <v/>
      </c>
      <c r="AW146" s="7" t="str">
        <f>""</f>
        <v/>
      </c>
      <c r="AX146" s="7" t="str">
        <f>""</f>
        <v/>
      </c>
      <c r="AY146" s="7" t="str">
        <f>""</f>
        <v/>
      </c>
      <c r="AZ146" s="118">
        <f t="shared" si="204"/>
        <v>1.6</v>
      </c>
      <c r="BA146" s="121" t="str">
        <f>""</f>
        <v/>
      </c>
      <c r="BB146" s="121" t="str">
        <f>""</f>
        <v/>
      </c>
      <c r="BC146" s="121" t="str">
        <f>""</f>
        <v/>
      </c>
    </row>
    <row r="147" spans="1:55" ht="15" customHeight="1" x14ac:dyDescent="0.25">
      <c r="A147" t="str">
        <f t="shared" si="177"/>
        <v>2555510</v>
      </c>
      <c r="D147">
        <v>2</v>
      </c>
      <c r="E147">
        <v>55</v>
      </c>
      <c r="F147">
        <v>55</v>
      </c>
      <c r="G147">
        <v>10</v>
      </c>
      <c r="H147">
        <v>10.9</v>
      </c>
      <c r="I147" t="str">
        <f>""</f>
        <v/>
      </c>
      <c r="J147" t="str">
        <f>""</f>
        <v/>
      </c>
      <c r="K147" t="str">
        <f>""</f>
        <v/>
      </c>
      <c r="L147" t="str">
        <f>""</f>
        <v/>
      </c>
      <c r="M147" s="114">
        <v>467.46</v>
      </c>
      <c r="N147" s="7">
        <v>467.46</v>
      </c>
      <c r="O147" s="7">
        <v>467.46</v>
      </c>
      <c r="P147" s="7">
        <v>467.46</v>
      </c>
      <c r="Q147">
        <v>1.369</v>
      </c>
      <c r="R147">
        <v>1.369</v>
      </c>
      <c r="S147">
        <v>1.369</v>
      </c>
      <c r="T147">
        <v>1.369</v>
      </c>
      <c r="U147">
        <f t="shared" si="179"/>
        <v>69</v>
      </c>
      <c r="V147">
        <f t="shared" si="180"/>
        <v>69</v>
      </c>
      <c r="W147">
        <f t="shared" si="181"/>
        <v>69</v>
      </c>
      <c r="X147">
        <f t="shared" si="182"/>
        <v>69</v>
      </c>
      <c r="Y147">
        <f t="shared" si="183"/>
        <v>12</v>
      </c>
      <c r="Z147">
        <f t="shared" si="184"/>
        <v>12</v>
      </c>
      <c r="AA147">
        <f t="shared" si="185"/>
        <v>12</v>
      </c>
      <c r="AB147">
        <f t="shared" si="186"/>
        <v>12</v>
      </c>
      <c r="AC147" s="212">
        <f t="shared" si="187"/>
        <v>7.535858305041021E-4</v>
      </c>
      <c r="AD147" s="212">
        <f t="shared" si="188"/>
        <v>7.535858305041021E-4</v>
      </c>
      <c r="AE147" s="212">
        <f t="shared" si="189"/>
        <v>7.535858305041021E-4</v>
      </c>
      <c r="AF147" s="212">
        <f t="shared" si="190"/>
        <v>7.535858305041021E-4</v>
      </c>
      <c r="AG147" s="166">
        <f t="shared" si="191"/>
        <v>3.969E-4</v>
      </c>
      <c r="AH147" s="166">
        <f t="shared" si="192"/>
        <v>1.7345999999999999</v>
      </c>
      <c r="AI147" s="166">
        <f t="shared" si="193"/>
        <v>2</v>
      </c>
      <c r="AJ147" s="166">
        <f t="shared" si="194"/>
        <v>3.6734700000000002E-4</v>
      </c>
      <c r="AK147" s="114" t="str">
        <f>""</f>
        <v/>
      </c>
      <c r="AL147" s="7" t="str">
        <f>""</f>
        <v/>
      </c>
      <c r="AM147" s="7" t="str">
        <f>""</f>
        <v/>
      </c>
      <c r="AN147" s="7" t="str">
        <f>""</f>
        <v/>
      </c>
      <c r="AO147" s="7" t="str">
        <f>""</f>
        <v/>
      </c>
      <c r="AP147" s="7" t="str">
        <f>""</f>
        <v/>
      </c>
      <c r="AQ147" s="7" t="str">
        <f>""</f>
        <v/>
      </c>
      <c r="AR147" s="7" t="str">
        <f>""</f>
        <v/>
      </c>
      <c r="AS147" s="7" t="str">
        <f>""</f>
        <v/>
      </c>
      <c r="AT147" s="7" t="str">
        <f>""</f>
        <v/>
      </c>
      <c r="AU147" s="7" t="str">
        <f>""</f>
        <v/>
      </c>
      <c r="AV147" s="7" t="str">
        <f>""</f>
        <v/>
      </c>
      <c r="AW147" s="7" t="str">
        <f>""</f>
        <v/>
      </c>
      <c r="AX147" s="7" t="str">
        <f>""</f>
        <v/>
      </c>
      <c r="AY147" s="7" t="str">
        <f>""</f>
        <v/>
      </c>
      <c r="AZ147" s="118">
        <f t="shared" si="204"/>
        <v>0.4</v>
      </c>
      <c r="BA147" s="121" t="str">
        <f>""</f>
        <v/>
      </c>
      <c r="BB147" s="121" t="str">
        <f>""</f>
        <v/>
      </c>
      <c r="BC147" s="121" t="str">
        <f>""</f>
        <v/>
      </c>
    </row>
    <row r="148" spans="1:55" ht="15" customHeight="1" x14ac:dyDescent="0.25">
      <c r="A148" t="str">
        <f t="shared" si="177"/>
        <v>2556510</v>
      </c>
      <c r="D148">
        <v>2</v>
      </c>
      <c r="E148">
        <v>55</v>
      </c>
      <c r="F148">
        <v>65</v>
      </c>
      <c r="G148">
        <v>10</v>
      </c>
      <c r="H148">
        <v>10.9</v>
      </c>
      <c r="I148" t="str">
        <f>""</f>
        <v/>
      </c>
      <c r="J148" t="str">
        <f>""</f>
        <v/>
      </c>
      <c r="K148" t="str">
        <f>""</f>
        <v/>
      </c>
      <c r="L148" t="str">
        <f>""</f>
        <v/>
      </c>
      <c r="M148" s="114">
        <v>578.76</v>
      </c>
      <c r="N148" s="7">
        <v>578.76</v>
      </c>
      <c r="O148" s="7">
        <v>578.76</v>
      </c>
      <c r="P148" s="7">
        <v>578.76</v>
      </c>
      <c r="Q148">
        <v>1.369</v>
      </c>
      <c r="R148">
        <v>1.369</v>
      </c>
      <c r="S148">
        <v>1.369</v>
      </c>
      <c r="T148">
        <v>1.369</v>
      </c>
      <c r="U148">
        <f t="shared" si="179"/>
        <v>86</v>
      </c>
      <c r="V148">
        <f t="shared" si="180"/>
        <v>86</v>
      </c>
      <c r="W148">
        <f t="shared" si="181"/>
        <v>86</v>
      </c>
      <c r="X148">
        <f t="shared" si="182"/>
        <v>86</v>
      </c>
      <c r="Y148">
        <f t="shared" si="183"/>
        <v>15</v>
      </c>
      <c r="Z148">
        <f t="shared" si="184"/>
        <v>15</v>
      </c>
      <c r="AA148">
        <f t="shared" si="185"/>
        <v>15</v>
      </c>
      <c r="AB148">
        <f t="shared" si="186"/>
        <v>15</v>
      </c>
      <c r="AC148" s="212">
        <f t="shared" si="187"/>
        <v>1.2416539514499341E-3</v>
      </c>
      <c r="AD148" s="212">
        <f t="shared" si="188"/>
        <v>1.2416539514499341E-3</v>
      </c>
      <c r="AE148" s="212">
        <f t="shared" si="189"/>
        <v>1.2416539514499341E-3</v>
      </c>
      <c r="AF148" s="212">
        <f t="shared" si="190"/>
        <v>1.2416539514499341E-3</v>
      </c>
      <c r="AG148" s="166">
        <f t="shared" si="191"/>
        <v>3.969E-4</v>
      </c>
      <c r="AH148" s="166">
        <f t="shared" si="192"/>
        <v>1.7345999999999999</v>
      </c>
      <c r="AI148" s="166">
        <f t="shared" si="193"/>
        <v>2</v>
      </c>
      <c r="AJ148" s="166">
        <f t="shared" si="194"/>
        <v>3.6734700000000002E-4</v>
      </c>
      <c r="AK148" s="114" t="str">
        <f>""</f>
        <v/>
      </c>
      <c r="AL148" s="7" t="str">
        <f>""</f>
        <v/>
      </c>
      <c r="AM148" s="7" t="str">
        <f>""</f>
        <v/>
      </c>
      <c r="AN148" s="7" t="str">
        <f>""</f>
        <v/>
      </c>
      <c r="AO148" s="7" t="str">
        <f>""</f>
        <v/>
      </c>
      <c r="AP148" s="7" t="str">
        <f>""</f>
        <v/>
      </c>
      <c r="AQ148" s="7" t="str">
        <f>""</f>
        <v/>
      </c>
      <c r="AR148" s="7" t="str">
        <f>""</f>
        <v/>
      </c>
      <c r="AS148" s="7" t="str">
        <f>""</f>
        <v/>
      </c>
      <c r="AT148" s="7" t="str">
        <f>""</f>
        <v/>
      </c>
      <c r="AU148" s="7" t="str">
        <f>""</f>
        <v/>
      </c>
      <c r="AV148" s="7" t="str">
        <f>""</f>
        <v/>
      </c>
      <c r="AW148" s="7" t="str">
        <f>""</f>
        <v/>
      </c>
      <c r="AX148" s="7" t="str">
        <f>""</f>
        <v/>
      </c>
      <c r="AY148" s="7" t="str">
        <f>""</f>
        <v/>
      </c>
      <c r="AZ148" s="118">
        <f t="shared" si="204"/>
        <v>0.4</v>
      </c>
      <c r="BA148" s="121" t="str">
        <f>""</f>
        <v/>
      </c>
      <c r="BB148" s="121" t="str">
        <f>""</f>
        <v/>
      </c>
      <c r="BC148" s="121" t="str">
        <f>""</f>
        <v/>
      </c>
    </row>
    <row r="149" spans="1:55" ht="15" customHeight="1" x14ac:dyDescent="0.25">
      <c r="A149" t="str">
        <f t="shared" si="177"/>
        <v>2557510</v>
      </c>
      <c r="D149">
        <v>2</v>
      </c>
      <c r="E149">
        <v>55</v>
      </c>
      <c r="F149">
        <v>75</v>
      </c>
      <c r="G149">
        <v>10</v>
      </c>
      <c r="H149">
        <v>10.9</v>
      </c>
      <c r="I149" t="str">
        <f>""</f>
        <v/>
      </c>
      <c r="J149" t="str">
        <f>""</f>
        <v/>
      </c>
      <c r="K149" t="str">
        <f>""</f>
        <v/>
      </c>
      <c r="L149" t="str">
        <f>""</f>
        <v/>
      </c>
      <c r="M149" s="114">
        <v>690.06</v>
      </c>
      <c r="N149" s="7">
        <v>690.06</v>
      </c>
      <c r="O149" s="7">
        <v>690.06</v>
      </c>
      <c r="P149" s="7">
        <v>690.06</v>
      </c>
      <c r="Q149">
        <v>1.369</v>
      </c>
      <c r="R149">
        <v>1.369</v>
      </c>
      <c r="S149">
        <v>1.369</v>
      </c>
      <c r="T149">
        <v>1.369</v>
      </c>
      <c r="U149">
        <f t="shared" si="179"/>
        <v>102</v>
      </c>
      <c r="V149">
        <f t="shared" si="180"/>
        <v>102</v>
      </c>
      <c r="W149">
        <f t="shared" si="181"/>
        <v>102</v>
      </c>
      <c r="X149">
        <f t="shared" si="182"/>
        <v>102</v>
      </c>
      <c r="Y149">
        <f t="shared" si="183"/>
        <v>18</v>
      </c>
      <c r="Z149">
        <f t="shared" si="184"/>
        <v>18</v>
      </c>
      <c r="AA149">
        <f t="shared" si="185"/>
        <v>18</v>
      </c>
      <c r="AB149">
        <f t="shared" si="186"/>
        <v>18</v>
      </c>
      <c r="AC149" s="212">
        <f t="shared" si="187"/>
        <v>1.8756602173707173E-3</v>
      </c>
      <c r="AD149" s="212">
        <f t="shared" si="188"/>
        <v>1.8756602173707173E-3</v>
      </c>
      <c r="AE149" s="212">
        <f t="shared" si="189"/>
        <v>1.8756602173707173E-3</v>
      </c>
      <c r="AF149" s="212">
        <f t="shared" si="190"/>
        <v>1.8756602173707173E-3</v>
      </c>
      <c r="AG149" s="166">
        <f t="shared" si="191"/>
        <v>3.969E-4</v>
      </c>
      <c r="AH149" s="166">
        <f t="shared" si="192"/>
        <v>1.7345999999999999</v>
      </c>
      <c r="AI149" s="166">
        <f t="shared" si="193"/>
        <v>2</v>
      </c>
      <c r="AJ149" s="166">
        <f t="shared" si="194"/>
        <v>3.6734700000000002E-4</v>
      </c>
      <c r="AK149" s="114" t="str">
        <f>""</f>
        <v/>
      </c>
      <c r="AL149" s="7" t="str">
        <f>""</f>
        <v/>
      </c>
      <c r="AM149" s="7" t="str">
        <f>""</f>
        <v/>
      </c>
      <c r="AN149" s="7" t="str">
        <f>""</f>
        <v/>
      </c>
      <c r="AO149" s="7" t="str">
        <f>""</f>
        <v/>
      </c>
      <c r="AP149" s="7" t="str">
        <f>""</f>
        <v/>
      </c>
      <c r="AQ149" s="7" t="str">
        <f>""</f>
        <v/>
      </c>
      <c r="AR149" s="7" t="str">
        <f>""</f>
        <v/>
      </c>
      <c r="AS149" s="7" t="str">
        <f>""</f>
        <v/>
      </c>
      <c r="AT149" s="7" t="str">
        <f>""</f>
        <v/>
      </c>
      <c r="AU149" s="7" t="str">
        <f>""</f>
        <v/>
      </c>
      <c r="AV149" s="7" t="str">
        <f>""</f>
        <v/>
      </c>
      <c r="AW149" s="7" t="str">
        <f>""</f>
        <v/>
      </c>
      <c r="AX149" s="7" t="str">
        <f>""</f>
        <v/>
      </c>
      <c r="AY149" s="7" t="str">
        <f>""</f>
        <v/>
      </c>
      <c r="AZ149" s="118">
        <f t="shared" si="204"/>
        <v>0.5</v>
      </c>
      <c r="BA149" s="121" t="str">
        <f>""</f>
        <v/>
      </c>
      <c r="BB149" s="121" t="str">
        <f>""</f>
        <v/>
      </c>
      <c r="BC149" s="121" t="str">
        <f>""</f>
        <v/>
      </c>
    </row>
    <row r="150" spans="1:55" ht="15" customHeight="1" x14ac:dyDescent="0.25">
      <c r="A150" t="str">
        <f t="shared" si="177"/>
        <v>2558510</v>
      </c>
      <c r="D150">
        <v>2</v>
      </c>
      <c r="E150">
        <v>55</v>
      </c>
      <c r="F150">
        <v>85</v>
      </c>
      <c r="G150">
        <v>10</v>
      </c>
      <c r="H150">
        <v>10.9</v>
      </c>
      <c r="I150" t="str">
        <f>""</f>
        <v/>
      </c>
      <c r="J150" t="str">
        <f>""</f>
        <v/>
      </c>
      <c r="K150" t="str">
        <f>""</f>
        <v/>
      </c>
      <c r="L150" t="str">
        <f>""</f>
        <v/>
      </c>
      <c r="M150" s="114">
        <v>801.36</v>
      </c>
      <c r="N150" s="7">
        <v>801.36</v>
      </c>
      <c r="O150" s="7">
        <v>801.36</v>
      </c>
      <c r="P150" s="7">
        <v>801.36</v>
      </c>
      <c r="Q150">
        <v>1.369</v>
      </c>
      <c r="R150">
        <v>1.369</v>
      </c>
      <c r="S150">
        <v>1.369</v>
      </c>
      <c r="T150">
        <v>1.369</v>
      </c>
      <c r="U150">
        <f t="shared" si="179"/>
        <v>118</v>
      </c>
      <c r="V150">
        <f t="shared" si="180"/>
        <v>118</v>
      </c>
      <c r="W150">
        <f t="shared" si="181"/>
        <v>118</v>
      </c>
      <c r="X150">
        <f t="shared" si="182"/>
        <v>118</v>
      </c>
      <c r="Y150">
        <f t="shared" si="183"/>
        <v>20</v>
      </c>
      <c r="Z150">
        <f t="shared" si="184"/>
        <v>20</v>
      </c>
      <c r="AA150">
        <f t="shared" si="185"/>
        <v>20</v>
      </c>
      <c r="AB150">
        <f t="shared" si="186"/>
        <v>20</v>
      </c>
      <c r="AC150" s="212">
        <f t="shared" si="187"/>
        <v>2.4319929984029597E-3</v>
      </c>
      <c r="AD150" s="212">
        <f t="shared" si="188"/>
        <v>2.4319929984029597E-3</v>
      </c>
      <c r="AE150" s="212">
        <f t="shared" si="189"/>
        <v>2.4319929984029597E-3</v>
      </c>
      <c r="AF150" s="212">
        <f t="shared" si="190"/>
        <v>2.4319929984029597E-3</v>
      </c>
      <c r="AG150" s="166">
        <f t="shared" si="191"/>
        <v>3.969E-4</v>
      </c>
      <c r="AH150" s="166">
        <f t="shared" si="192"/>
        <v>1.7345999999999999</v>
      </c>
      <c r="AI150" s="166">
        <f t="shared" si="193"/>
        <v>2</v>
      </c>
      <c r="AJ150" s="166">
        <f t="shared" si="194"/>
        <v>3.6734700000000002E-4</v>
      </c>
      <c r="AK150" s="114" t="str">
        <f>""</f>
        <v/>
      </c>
      <c r="AL150" s="7" t="str">
        <f>""</f>
        <v/>
      </c>
      <c r="AM150" s="7" t="str">
        <f>""</f>
        <v/>
      </c>
      <c r="AN150" s="7" t="str">
        <f>""</f>
        <v/>
      </c>
      <c r="AO150" s="7" t="str">
        <f>""</f>
        <v/>
      </c>
      <c r="AP150" s="7" t="str">
        <f>""</f>
        <v/>
      </c>
      <c r="AQ150" s="7" t="str">
        <f>""</f>
        <v/>
      </c>
      <c r="AR150" s="7" t="str">
        <f>""</f>
        <v/>
      </c>
      <c r="AS150" s="7" t="str">
        <f>""</f>
        <v/>
      </c>
      <c r="AT150" s="7" t="str">
        <f>""</f>
        <v/>
      </c>
      <c r="AU150" s="7" t="str">
        <f>""</f>
        <v/>
      </c>
      <c r="AV150" s="7" t="str">
        <f>""</f>
        <v/>
      </c>
      <c r="AW150" s="7" t="str">
        <f>""</f>
        <v/>
      </c>
      <c r="AX150" s="7" t="str">
        <f>""</f>
        <v/>
      </c>
      <c r="AY150" s="7" t="str">
        <f>""</f>
        <v/>
      </c>
      <c r="AZ150" s="118">
        <f t="shared" si="204"/>
        <v>0.6</v>
      </c>
      <c r="BA150" s="121" t="str">
        <f>""</f>
        <v/>
      </c>
      <c r="BB150" s="121" t="str">
        <f>""</f>
        <v/>
      </c>
      <c r="BC150" s="121" t="str">
        <f>""</f>
        <v/>
      </c>
    </row>
    <row r="151" spans="1:55" ht="15" customHeight="1" x14ac:dyDescent="0.25">
      <c r="A151" t="str">
        <f t="shared" si="177"/>
        <v>2559510</v>
      </c>
      <c r="D151">
        <v>2</v>
      </c>
      <c r="E151">
        <v>55</v>
      </c>
      <c r="F151">
        <v>95</v>
      </c>
      <c r="G151">
        <v>10</v>
      </c>
      <c r="H151">
        <v>10.9</v>
      </c>
      <c r="I151" t="str">
        <f>""</f>
        <v/>
      </c>
      <c r="J151" t="str">
        <f>""</f>
        <v/>
      </c>
      <c r="K151" t="str">
        <f>""</f>
        <v/>
      </c>
      <c r="L151" t="str">
        <f>""</f>
        <v/>
      </c>
      <c r="M151" s="114">
        <v>912.66</v>
      </c>
      <c r="N151" s="7">
        <v>912.66</v>
      </c>
      <c r="O151" s="7">
        <v>912.66</v>
      </c>
      <c r="P151" s="7">
        <v>912.66</v>
      </c>
      <c r="Q151">
        <v>1.369</v>
      </c>
      <c r="R151">
        <v>1.369</v>
      </c>
      <c r="S151">
        <v>1.369</v>
      </c>
      <c r="T151">
        <v>1.369</v>
      </c>
      <c r="U151">
        <f t="shared" si="179"/>
        <v>135</v>
      </c>
      <c r="V151">
        <f t="shared" si="180"/>
        <v>135</v>
      </c>
      <c r="W151">
        <f t="shared" si="181"/>
        <v>135</v>
      </c>
      <c r="X151">
        <f t="shared" si="182"/>
        <v>135</v>
      </c>
      <c r="Y151">
        <f t="shared" si="183"/>
        <v>23</v>
      </c>
      <c r="Z151">
        <f t="shared" si="184"/>
        <v>23</v>
      </c>
      <c r="AA151">
        <f t="shared" si="185"/>
        <v>23</v>
      </c>
      <c r="AB151">
        <f t="shared" si="186"/>
        <v>23</v>
      </c>
      <c r="AC151" s="212">
        <f t="shared" si="187"/>
        <v>3.3475963171584883E-3</v>
      </c>
      <c r="AD151" s="212">
        <f t="shared" si="188"/>
        <v>3.3475963171584883E-3</v>
      </c>
      <c r="AE151" s="212">
        <f t="shared" si="189"/>
        <v>3.3475963171584883E-3</v>
      </c>
      <c r="AF151" s="212">
        <f t="shared" si="190"/>
        <v>3.3475963171584883E-3</v>
      </c>
      <c r="AG151" s="166">
        <f t="shared" si="191"/>
        <v>3.969E-4</v>
      </c>
      <c r="AH151" s="166">
        <f t="shared" si="192"/>
        <v>1.7345999999999999</v>
      </c>
      <c r="AI151" s="166">
        <f t="shared" si="193"/>
        <v>2</v>
      </c>
      <c r="AJ151" s="166">
        <f t="shared" si="194"/>
        <v>3.6734700000000002E-4</v>
      </c>
      <c r="AK151" s="114" t="str">
        <f>""</f>
        <v/>
      </c>
      <c r="AL151" s="7" t="str">
        <f>""</f>
        <v/>
      </c>
      <c r="AM151" s="7" t="str">
        <f>""</f>
        <v/>
      </c>
      <c r="AN151" s="7" t="str">
        <f>""</f>
        <v/>
      </c>
      <c r="AO151" s="7" t="str">
        <f>""</f>
        <v/>
      </c>
      <c r="AP151" s="7" t="str">
        <f>""</f>
        <v/>
      </c>
      <c r="AQ151" s="7" t="str">
        <f>""</f>
        <v/>
      </c>
      <c r="AR151" s="7" t="str">
        <f>""</f>
        <v/>
      </c>
      <c r="AS151" s="7" t="str">
        <f>""</f>
        <v/>
      </c>
      <c r="AT151" s="7" t="str">
        <f>""</f>
        <v/>
      </c>
      <c r="AU151" s="7" t="str">
        <f>""</f>
        <v/>
      </c>
      <c r="AV151" s="7" t="str">
        <f>""</f>
        <v/>
      </c>
      <c r="AW151" s="7" t="str">
        <f>""</f>
        <v/>
      </c>
      <c r="AX151" s="7" t="str">
        <f>""</f>
        <v/>
      </c>
      <c r="AY151" s="7" t="str">
        <f>""</f>
        <v/>
      </c>
      <c r="AZ151" s="118">
        <f t="shared" si="204"/>
        <v>0.6</v>
      </c>
      <c r="BA151" s="121" t="str">
        <f>""</f>
        <v/>
      </c>
      <c r="BB151" s="121" t="str">
        <f>""</f>
        <v/>
      </c>
      <c r="BC151" s="121" t="str">
        <f>""</f>
        <v/>
      </c>
    </row>
    <row r="152" spans="1:55" ht="15" customHeight="1" x14ac:dyDescent="0.25">
      <c r="A152" t="str">
        <f t="shared" si="177"/>
        <v>25510510</v>
      </c>
      <c r="D152">
        <v>2</v>
      </c>
      <c r="E152">
        <v>55</v>
      </c>
      <c r="F152">
        <v>105</v>
      </c>
      <c r="G152">
        <v>10</v>
      </c>
      <c r="H152">
        <v>10.9</v>
      </c>
      <c r="I152" t="str">
        <f>""</f>
        <v/>
      </c>
      <c r="J152" t="str">
        <f>""</f>
        <v/>
      </c>
      <c r="K152" t="str">
        <f>""</f>
        <v/>
      </c>
      <c r="L152" t="str">
        <f>""</f>
        <v/>
      </c>
      <c r="M152" s="114">
        <v>1023.96</v>
      </c>
      <c r="N152" s="7">
        <v>1023.96</v>
      </c>
      <c r="O152" s="7">
        <v>1023.96</v>
      </c>
      <c r="P152" s="7">
        <v>1023.96</v>
      </c>
      <c r="Q152">
        <v>1.369</v>
      </c>
      <c r="R152">
        <v>1.369</v>
      </c>
      <c r="S152">
        <v>1.369</v>
      </c>
      <c r="T152">
        <v>1.369</v>
      </c>
      <c r="U152">
        <f t="shared" si="179"/>
        <v>151</v>
      </c>
      <c r="V152">
        <f t="shared" si="180"/>
        <v>151</v>
      </c>
      <c r="W152">
        <f t="shared" si="181"/>
        <v>151</v>
      </c>
      <c r="X152">
        <f t="shared" si="182"/>
        <v>151</v>
      </c>
      <c r="Y152">
        <f t="shared" si="183"/>
        <v>26</v>
      </c>
      <c r="Z152">
        <f t="shared" si="184"/>
        <v>26</v>
      </c>
      <c r="AA152">
        <f t="shared" si="185"/>
        <v>26</v>
      </c>
      <c r="AB152">
        <f t="shared" si="186"/>
        <v>26</v>
      </c>
      <c r="AC152" s="212">
        <f t="shared" si="187"/>
        <v>4.4402804754832426E-3</v>
      </c>
      <c r="AD152" s="212">
        <f t="shared" si="188"/>
        <v>4.4402804754832426E-3</v>
      </c>
      <c r="AE152" s="212">
        <f t="shared" si="189"/>
        <v>4.4402804754832426E-3</v>
      </c>
      <c r="AF152" s="212">
        <f t="shared" si="190"/>
        <v>4.4402804754832426E-3</v>
      </c>
      <c r="AG152" s="166">
        <f t="shared" si="191"/>
        <v>3.969E-4</v>
      </c>
      <c r="AH152" s="166">
        <f t="shared" si="192"/>
        <v>1.7345999999999999</v>
      </c>
      <c r="AI152" s="166">
        <f t="shared" si="193"/>
        <v>2</v>
      </c>
      <c r="AJ152" s="166">
        <f t="shared" si="194"/>
        <v>3.6734700000000002E-4</v>
      </c>
      <c r="AK152" s="114" t="str">
        <f>""</f>
        <v/>
      </c>
      <c r="AL152" s="7" t="str">
        <f>""</f>
        <v/>
      </c>
      <c r="AM152" s="7" t="str">
        <f>""</f>
        <v/>
      </c>
      <c r="AN152" s="7" t="str">
        <f>""</f>
        <v/>
      </c>
      <c r="AO152" s="7" t="str">
        <f>""</f>
        <v/>
      </c>
      <c r="AP152" s="7" t="str">
        <f>""</f>
        <v/>
      </c>
      <c r="AQ152" s="7" t="str">
        <f>""</f>
        <v/>
      </c>
      <c r="AR152" s="7" t="str">
        <f>""</f>
        <v/>
      </c>
      <c r="AS152" s="7" t="str">
        <f>""</f>
        <v/>
      </c>
      <c r="AT152" s="7" t="str">
        <f>""</f>
        <v/>
      </c>
      <c r="AU152" s="7" t="str">
        <f>""</f>
        <v/>
      </c>
      <c r="AV152" s="7" t="str">
        <f>""</f>
        <v/>
      </c>
      <c r="AW152" s="7" t="str">
        <f>""</f>
        <v/>
      </c>
      <c r="AX152" s="7" t="str">
        <f>""</f>
        <v/>
      </c>
      <c r="AY152" s="7" t="str">
        <f>""</f>
        <v/>
      </c>
      <c r="AZ152" s="118">
        <f t="shared" si="204"/>
        <v>0.7</v>
      </c>
      <c r="BA152" s="121" t="str">
        <f>""</f>
        <v/>
      </c>
      <c r="BB152" s="121" t="str">
        <f>""</f>
        <v/>
      </c>
      <c r="BC152" s="121" t="str">
        <f>""</f>
        <v/>
      </c>
    </row>
    <row r="153" spans="1:55" x14ac:dyDescent="0.25">
      <c r="A153" t="str">
        <f t="shared" si="177"/>
        <v>25511510</v>
      </c>
      <c r="D153">
        <v>2</v>
      </c>
      <c r="E153">
        <v>55</v>
      </c>
      <c r="F153">
        <v>115</v>
      </c>
      <c r="G153">
        <v>10</v>
      </c>
      <c r="H153">
        <v>10.9</v>
      </c>
      <c r="I153" t="str">
        <f>""</f>
        <v/>
      </c>
      <c r="J153" t="str">
        <f>""</f>
        <v/>
      </c>
      <c r="K153" t="str">
        <f>""</f>
        <v/>
      </c>
      <c r="L153" t="str">
        <f>""</f>
        <v/>
      </c>
      <c r="M153" s="114">
        <v>1135.26</v>
      </c>
      <c r="N153" s="7">
        <v>1135.26</v>
      </c>
      <c r="O153" s="7">
        <v>1135.26</v>
      </c>
      <c r="P153" s="7">
        <v>1135.26</v>
      </c>
      <c r="Q153">
        <v>1.369</v>
      </c>
      <c r="R153">
        <v>1.369</v>
      </c>
      <c r="S153">
        <v>1.369</v>
      </c>
      <c r="T153">
        <v>1.369</v>
      </c>
      <c r="U153">
        <f t="shared" si="179"/>
        <v>168</v>
      </c>
      <c r="V153">
        <f t="shared" si="180"/>
        <v>168</v>
      </c>
      <c r="W153">
        <f t="shared" si="181"/>
        <v>168</v>
      </c>
      <c r="X153">
        <f t="shared" si="182"/>
        <v>168</v>
      </c>
      <c r="Y153">
        <f t="shared" si="183"/>
        <v>29</v>
      </c>
      <c r="Z153">
        <f t="shared" si="184"/>
        <v>29</v>
      </c>
      <c r="AA153">
        <f t="shared" si="185"/>
        <v>29</v>
      </c>
      <c r="AB153">
        <f t="shared" si="186"/>
        <v>29</v>
      </c>
      <c r="AC153" s="212">
        <f t="shared" si="187"/>
        <v>5.720441548513572E-3</v>
      </c>
      <c r="AD153" s="212">
        <f t="shared" si="188"/>
        <v>5.720441548513572E-3</v>
      </c>
      <c r="AE153" s="212">
        <f t="shared" si="189"/>
        <v>5.720441548513572E-3</v>
      </c>
      <c r="AF153" s="212">
        <f t="shared" si="190"/>
        <v>5.720441548513572E-3</v>
      </c>
      <c r="AG153" s="166">
        <f t="shared" si="191"/>
        <v>3.969E-4</v>
      </c>
      <c r="AH153" s="166">
        <f t="shared" si="192"/>
        <v>1.7345999999999999</v>
      </c>
      <c r="AI153" s="166">
        <f t="shared" si="193"/>
        <v>2</v>
      </c>
      <c r="AJ153" s="166">
        <f t="shared" si="194"/>
        <v>3.6734700000000002E-4</v>
      </c>
      <c r="AK153" s="114" t="str">
        <f>""</f>
        <v/>
      </c>
      <c r="AL153" s="7" t="str">
        <f>""</f>
        <v/>
      </c>
      <c r="AM153" s="7" t="str">
        <f>""</f>
        <v/>
      </c>
      <c r="AN153" s="7" t="str">
        <f>""</f>
        <v/>
      </c>
      <c r="AO153" s="7" t="str">
        <f>""</f>
        <v/>
      </c>
      <c r="AP153" s="7" t="str">
        <f>""</f>
        <v/>
      </c>
      <c r="AQ153" s="7" t="str">
        <f>""</f>
        <v/>
      </c>
      <c r="AR153" s="7" t="str">
        <f>""</f>
        <v/>
      </c>
      <c r="AS153" s="7" t="str">
        <f>""</f>
        <v/>
      </c>
      <c r="AT153" s="7" t="str">
        <f>""</f>
        <v/>
      </c>
      <c r="AU153" s="7" t="str">
        <f>""</f>
        <v/>
      </c>
      <c r="AV153" s="7" t="str">
        <f>""</f>
        <v/>
      </c>
      <c r="AW153" s="7" t="str">
        <f>""</f>
        <v/>
      </c>
      <c r="AX153" s="7" t="str">
        <f>""</f>
        <v/>
      </c>
      <c r="AY153" s="7" t="str">
        <f>""</f>
        <v/>
      </c>
      <c r="AZ153" s="118">
        <f t="shared" si="204"/>
        <v>0.8</v>
      </c>
      <c r="BA153" s="121" t="str">
        <f>""</f>
        <v/>
      </c>
      <c r="BB153" s="121" t="str">
        <f>""</f>
        <v/>
      </c>
      <c r="BC153" s="121" t="str">
        <f>""</f>
        <v/>
      </c>
    </row>
    <row r="154" spans="1:55" ht="15" customHeight="1" x14ac:dyDescent="0.25">
      <c r="A154" t="str">
        <f t="shared" si="177"/>
        <v>25513510</v>
      </c>
      <c r="D154">
        <v>2</v>
      </c>
      <c r="E154">
        <v>55</v>
      </c>
      <c r="F154">
        <v>135</v>
      </c>
      <c r="G154">
        <v>10</v>
      </c>
      <c r="H154">
        <v>10.9</v>
      </c>
      <c r="I154" t="str">
        <f>""</f>
        <v/>
      </c>
      <c r="J154" t="str">
        <f>""</f>
        <v/>
      </c>
      <c r="K154" t="str">
        <f>""</f>
        <v/>
      </c>
      <c r="L154" t="str">
        <f>""</f>
        <v/>
      </c>
      <c r="M154" s="114">
        <v>1357.86</v>
      </c>
      <c r="N154" s="7">
        <v>1357.86</v>
      </c>
      <c r="O154" s="7">
        <v>1357.86</v>
      </c>
      <c r="P154" s="7">
        <v>1357.86</v>
      </c>
      <c r="Q154">
        <v>1.369</v>
      </c>
      <c r="R154">
        <v>1.369</v>
      </c>
      <c r="S154">
        <v>1.369</v>
      </c>
      <c r="T154">
        <v>1.369</v>
      </c>
      <c r="U154">
        <f t="shared" si="179"/>
        <v>201</v>
      </c>
      <c r="V154">
        <f t="shared" si="180"/>
        <v>201</v>
      </c>
      <c r="W154">
        <f t="shared" si="181"/>
        <v>201</v>
      </c>
      <c r="X154">
        <f t="shared" si="182"/>
        <v>201</v>
      </c>
      <c r="Y154">
        <f t="shared" si="183"/>
        <v>35</v>
      </c>
      <c r="Z154">
        <f t="shared" si="184"/>
        <v>35</v>
      </c>
      <c r="AA154">
        <f t="shared" si="185"/>
        <v>35</v>
      </c>
      <c r="AB154">
        <f t="shared" si="186"/>
        <v>35</v>
      </c>
      <c r="AC154" s="212">
        <f t="shared" si="187"/>
        <v>8.8832686281964338E-3</v>
      </c>
      <c r="AD154" s="212">
        <f t="shared" si="188"/>
        <v>8.8832686281964338E-3</v>
      </c>
      <c r="AE154" s="212">
        <f t="shared" si="189"/>
        <v>8.8832686281964338E-3</v>
      </c>
      <c r="AF154" s="212">
        <f t="shared" si="190"/>
        <v>8.8832686281964338E-3</v>
      </c>
      <c r="AG154" s="166">
        <f t="shared" si="191"/>
        <v>3.969E-4</v>
      </c>
      <c r="AH154" s="166">
        <f t="shared" si="192"/>
        <v>1.7345999999999999</v>
      </c>
      <c r="AI154" s="166">
        <f t="shared" si="193"/>
        <v>2</v>
      </c>
      <c r="AJ154" s="166">
        <f t="shared" si="194"/>
        <v>3.6734700000000002E-4</v>
      </c>
      <c r="AK154" s="114" t="str">
        <f>""</f>
        <v/>
      </c>
      <c r="AL154" s="7" t="str">
        <f>""</f>
        <v/>
      </c>
      <c r="AM154" s="7" t="str">
        <f>""</f>
        <v/>
      </c>
      <c r="AN154" s="7" t="str">
        <f>""</f>
        <v/>
      </c>
      <c r="AO154" s="7" t="str">
        <f>""</f>
        <v/>
      </c>
      <c r="AP154" s="7" t="str">
        <f>""</f>
        <v/>
      </c>
      <c r="AQ154" s="7" t="str">
        <f>""</f>
        <v/>
      </c>
      <c r="AR154" s="7" t="str">
        <f>""</f>
        <v/>
      </c>
      <c r="AS154" s="7" t="str">
        <f>""</f>
        <v/>
      </c>
      <c r="AT154" s="7" t="str">
        <f>""</f>
        <v/>
      </c>
      <c r="AU154" s="7" t="str">
        <f>""</f>
        <v/>
      </c>
      <c r="AV154" s="7" t="str">
        <f>""</f>
        <v/>
      </c>
      <c r="AW154" s="7" t="str">
        <f>""</f>
        <v/>
      </c>
      <c r="AX154" s="7" t="str">
        <f>""</f>
        <v/>
      </c>
      <c r="AY154" s="7" t="str">
        <f>""</f>
        <v/>
      </c>
      <c r="AZ154" s="118">
        <f t="shared" si="204"/>
        <v>0.9</v>
      </c>
      <c r="BA154" s="121" t="str">
        <f>""</f>
        <v/>
      </c>
      <c r="BB154" s="121" t="str">
        <f>""</f>
        <v/>
      </c>
      <c r="BC154" s="121" t="str">
        <f>""</f>
        <v/>
      </c>
    </row>
    <row r="155" spans="1:55" x14ac:dyDescent="0.25">
      <c r="A155" t="str">
        <f t="shared" si="177"/>
        <v>25515510</v>
      </c>
      <c r="D155">
        <v>2</v>
      </c>
      <c r="E155">
        <v>55</v>
      </c>
      <c r="F155">
        <v>155</v>
      </c>
      <c r="G155">
        <v>10</v>
      </c>
      <c r="H155">
        <v>10.9</v>
      </c>
      <c r="I155" t="str">
        <f>""</f>
        <v/>
      </c>
      <c r="J155" t="str">
        <f>""</f>
        <v/>
      </c>
      <c r="K155" t="str">
        <f>""</f>
        <v/>
      </c>
      <c r="L155" t="str">
        <f>""</f>
        <v/>
      </c>
      <c r="M155" s="114">
        <v>1580.4599999999998</v>
      </c>
      <c r="N155" s="7">
        <v>1580.4599999999998</v>
      </c>
      <c r="O155" s="7">
        <v>1580.4599999999998</v>
      </c>
      <c r="P155" s="7">
        <v>1580.4599999999998</v>
      </c>
      <c r="Q155">
        <v>1.369</v>
      </c>
      <c r="R155">
        <v>1.369</v>
      </c>
      <c r="S155">
        <v>1.369</v>
      </c>
      <c r="T155">
        <v>1.369</v>
      </c>
      <c r="U155">
        <f t="shared" si="179"/>
        <v>234</v>
      </c>
      <c r="V155">
        <f t="shared" si="180"/>
        <v>234</v>
      </c>
      <c r="W155">
        <f t="shared" si="181"/>
        <v>234</v>
      </c>
      <c r="X155">
        <f t="shared" si="182"/>
        <v>234</v>
      </c>
      <c r="Y155">
        <f t="shared" si="183"/>
        <v>40</v>
      </c>
      <c r="Z155">
        <f t="shared" si="184"/>
        <v>40</v>
      </c>
      <c r="AA155">
        <f t="shared" si="185"/>
        <v>40</v>
      </c>
      <c r="AB155">
        <f t="shared" si="186"/>
        <v>40</v>
      </c>
      <c r="AC155" s="212">
        <f t="shared" si="187"/>
        <v>1.2334395328428673E-2</v>
      </c>
      <c r="AD155" s="212">
        <f t="shared" si="188"/>
        <v>1.2334395328428673E-2</v>
      </c>
      <c r="AE155" s="212">
        <f t="shared" si="189"/>
        <v>1.2334395328428673E-2</v>
      </c>
      <c r="AF155" s="212">
        <f t="shared" si="190"/>
        <v>1.2334395328428673E-2</v>
      </c>
      <c r="AG155" s="166">
        <f t="shared" si="191"/>
        <v>3.969E-4</v>
      </c>
      <c r="AH155" s="166">
        <f t="shared" si="192"/>
        <v>1.7345999999999999</v>
      </c>
      <c r="AI155" s="166">
        <f t="shared" si="193"/>
        <v>2</v>
      </c>
      <c r="AJ155" s="166">
        <f t="shared" si="194"/>
        <v>3.6734700000000002E-4</v>
      </c>
      <c r="AK155" s="114" t="str">
        <f>""</f>
        <v/>
      </c>
      <c r="AL155" s="7" t="str">
        <f>""</f>
        <v/>
      </c>
      <c r="AM155" s="7" t="str">
        <f>""</f>
        <v/>
      </c>
      <c r="AN155" s="7" t="str">
        <f>""</f>
        <v/>
      </c>
      <c r="AO155" s="7" t="str">
        <f>""</f>
        <v/>
      </c>
      <c r="AP155" s="7" t="str">
        <f>""</f>
        <v/>
      </c>
      <c r="AQ155" s="7" t="str">
        <f>""</f>
        <v/>
      </c>
      <c r="AR155" s="7" t="str">
        <f>""</f>
        <v/>
      </c>
      <c r="AS155" s="7" t="str">
        <f>""</f>
        <v/>
      </c>
      <c r="AT155" s="7" t="str">
        <f>""</f>
        <v/>
      </c>
      <c r="AU155" s="7" t="str">
        <f>""</f>
        <v/>
      </c>
      <c r="AV155" s="7" t="str">
        <f>""</f>
        <v/>
      </c>
      <c r="AW155" s="7" t="str">
        <f>""</f>
        <v/>
      </c>
      <c r="AX155" s="7" t="str">
        <f>""</f>
        <v/>
      </c>
      <c r="AY155" s="7" t="str">
        <f>""</f>
        <v/>
      </c>
      <c r="AZ155" s="118">
        <f t="shared" si="204"/>
        <v>1</v>
      </c>
      <c r="BA155" s="121" t="str">
        <f>""</f>
        <v/>
      </c>
      <c r="BB155" s="121" t="str">
        <f>""</f>
        <v/>
      </c>
      <c r="BC155" s="121" t="str">
        <f>""</f>
        <v/>
      </c>
    </row>
    <row r="156" spans="1:55" x14ac:dyDescent="0.25">
      <c r="A156" t="str">
        <f t="shared" ref="A156:A219" si="213">CONCATENATE(D156,E156,F156,G156)</f>
        <v>25517510</v>
      </c>
      <c r="D156">
        <v>2</v>
      </c>
      <c r="E156">
        <v>55</v>
      </c>
      <c r="F156">
        <v>175</v>
      </c>
      <c r="G156">
        <v>10</v>
      </c>
      <c r="H156">
        <v>10.9</v>
      </c>
      <c r="I156" t="str">
        <f>""</f>
        <v/>
      </c>
      <c r="J156" t="str">
        <f>""</f>
        <v/>
      </c>
      <c r="K156" t="str">
        <f>""</f>
        <v/>
      </c>
      <c r="L156" t="str">
        <f>""</f>
        <v/>
      </c>
      <c r="M156" s="114">
        <v>1803.0600000000002</v>
      </c>
      <c r="N156" s="7">
        <v>1803.0600000000002</v>
      </c>
      <c r="O156" s="7">
        <v>1803.0600000000002</v>
      </c>
      <c r="P156" s="7">
        <v>1803.0600000000002</v>
      </c>
      <c r="Q156">
        <v>1.369</v>
      </c>
      <c r="R156">
        <v>1.369</v>
      </c>
      <c r="S156">
        <v>1.369</v>
      </c>
      <c r="T156">
        <v>1.369</v>
      </c>
      <c r="U156">
        <f t="shared" ref="U156:X219" si="214">ROUND(M156*POWER(CF_heat,Q156),0)</f>
        <v>267</v>
      </c>
      <c r="V156">
        <f t="shared" si="214"/>
        <v>267</v>
      </c>
      <c r="W156">
        <f t="shared" si="214"/>
        <v>267</v>
      </c>
      <c r="X156">
        <f t="shared" si="214"/>
        <v>267</v>
      </c>
      <c r="Y156">
        <f t="shared" ref="Y156:AB219" si="215">ROUND(U156*3600/(4186*ABS($O$1-$O$2)),0)</f>
        <v>46</v>
      </c>
      <c r="Z156">
        <f t="shared" si="215"/>
        <v>46</v>
      </c>
      <c r="AA156">
        <f t="shared" si="215"/>
        <v>46</v>
      </c>
      <c r="AB156">
        <f t="shared" si="215"/>
        <v>46</v>
      </c>
      <c r="AC156" s="212">
        <f t="shared" ref="AC156:AF219" si="216">(($AG156*(Y156^$AH156)*((($F156-14.4)*$AI156)/100))+($AJ156*(Y156^2)))*0.0098</f>
        <v>1.7187392114472202E-2</v>
      </c>
      <c r="AD156" s="212">
        <f t="shared" si="216"/>
        <v>1.7187392114472202E-2</v>
      </c>
      <c r="AE156" s="212">
        <f t="shared" si="216"/>
        <v>1.7187392114472202E-2</v>
      </c>
      <c r="AF156" s="212">
        <f t="shared" si="216"/>
        <v>1.7187392114472202E-2</v>
      </c>
      <c r="AG156" s="166">
        <f t="shared" ref="AG156:AJ219" si="217">IF($G156=$CO$103,CP$103,IF($G156=$CO$104,CP$104,IF($G156=$CO$105,CP$105,IF($G156=$CO$107,CP$107,IF($G156=$CO$108,CP$108,IF($G156=$CO$109,CP$109,IF($G156=$CO$111,CP$111,IF($G156=$CO$112,CP$112,IF($G156=$CO$113,CP$113,IF($G156=$CO$115,CP$115,IF($G156=$CO$116,CP$116,IF($G156=$CO$117,CP$117,IF($G156=$CO$119,CP$119,IF($G156=$CO$120,CP$120,))))))))))))))</f>
        <v>3.969E-4</v>
      </c>
      <c r="AH156" s="166">
        <f t="shared" si="217"/>
        <v>1.7345999999999999</v>
      </c>
      <c r="AI156" s="166">
        <f t="shared" si="217"/>
        <v>2</v>
      </c>
      <c r="AJ156" s="166">
        <f t="shared" si="217"/>
        <v>3.6734700000000002E-4</v>
      </c>
      <c r="AK156" s="114" t="str">
        <f>""</f>
        <v/>
      </c>
      <c r="AL156" s="7" t="str">
        <f>""</f>
        <v/>
      </c>
      <c r="AM156" s="7" t="str">
        <f>""</f>
        <v/>
      </c>
      <c r="AN156" s="7" t="str">
        <f>""</f>
        <v/>
      </c>
      <c r="AO156" s="7" t="str">
        <f>""</f>
        <v/>
      </c>
      <c r="AP156" s="7" t="str">
        <f>""</f>
        <v/>
      </c>
      <c r="AQ156" s="7" t="str">
        <f>""</f>
        <v/>
      </c>
      <c r="AR156" s="7" t="str">
        <f>""</f>
        <v/>
      </c>
      <c r="AS156" s="7" t="str">
        <f>""</f>
        <v/>
      </c>
      <c r="AT156" s="7" t="str">
        <f>""</f>
        <v/>
      </c>
      <c r="AU156" s="7" t="str">
        <f>""</f>
        <v/>
      </c>
      <c r="AV156" s="7" t="str">
        <f>""</f>
        <v/>
      </c>
      <c r="AW156" s="7" t="str">
        <f>""</f>
        <v/>
      </c>
      <c r="AX156" s="7" t="str">
        <f>""</f>
        <v/>
      </c>
      <c r="AY156" s="7" t="str">
        <f>""</f>
        <v/>
      </c>
      <c r="AZ156" s="118">
        <f t="shared" ref="AZ156:AZ219" si="218">ROUND(IF(G156=10,$CO$92*F156,IF(G156=11,$CO$93*F156,IF(G156=15,$CO$94*F156,IF(G156=16,$CO$95*F156,IF(G156=20,$CO$96*F156,IF(G156=21,$CO$97*F156,)))))),1)</f>
        <v>1.2</v>
      </c>
      <c r="BA156" s="121" t="str">
        <f>""</f>
        <v/>
      </c>
      <c r="BB156" s="121" t="str">
        <f>""</f>
        <v/>
      </c>
      <c r="BC156" s="121" t="str">
        <f>""</f>
        <v/>
      </c>
    </row>
    <row r="157" spans="1:55" ht="15" customHeight="1" x14ac:dyDescent="0.25">
      <c r="A157" t="str">
        <f t="shared" si="213"/>
        <v>25519510</v>
      </c>
      <c r="D157">
        <v>2</v>
      </c>
      <c r="E157">
        <v>55</v>
      </c>
      <c r="F157">
        <v>195</v>
      </c>
      <c r="G157">
        <v>10</v>
      </c>
      <c r="H157">
        <v>10.9</v>
      </c>
      <c r="I157" t="str">
        <f>""</f>
        <v/>
      </c>
      <c r="J157" t="str">
        <f>""</f>
        <v/>
      </c>
      <c r="K157" t="str">
        <f>""</f>
        <v/>
      </c>
      <c r="L157" t="str">
        <f>""</f>
        <v/>
      </c>
      <c r="M157" s="114">
        <v>2025.66</v>
      </c>
      <c r="N157" s="7">
        <v>2025.66</v>
      </c>
      <c r="O157" s="7">
        <v>2025.66</v>
      </c>
      <c r="P157" s="7">
        <v>2025.66</v>
      </c>
      <c r="Q157">
        <v>1.369</v>
      </c>
      <c r="R157">
        <v>1.369</v>
      </c>
      <c r="S157">
        <v>1.369</v>
      </c>
      <c r="T157">
        <v>1.369</v>
      </c>
      <c r="U157">
        <f t="shared" si="214"/>
        <v>299</v>
      </c>
      <c r="V157">
        <f t="shared" si="214"/>
        <v>299</v>
      </c>
      <c r="W157">
        <f t="shared" si="214"/>
        <v>299</v>
      </c>
      <c r="X157">
        <f t="shared" si="214"/>
        <v>299</v>
      </c>
      <c r="Y157">
        <f t="shared" si="215"/>
        <v>51</v>
      </c>
      <c r="Z157">
        <f t="shared" si="215"/>
        <v>51</v>
      </c>
      <c r="AA157">
        <f t="shared" si="215"/>
        <v>51</v>
      </c>
      <c r="AB157">
        <f t="shared" si="215"/>
        <v>51</v>
      </c>
      <c r="AC157" s="212">
        <f t="shared" si="216"/>
        <v>2.2234419397498397E-2</v>
      </c>
      <c r="AD157" s="212">
        <f t="shared" si="216"/>
        <v>2.2234419397498397E-2</v>
      </c>
      <c r="AE157" s="212">
        <f t="shared" si="216"/>
        <v>2.2234419397498397E-2</v>
      </c>
      <c r="AF157" s="212">
        <f t="shared" si="216"/>
        <v>2.2234419397498397E-2</v>
      </c>
      <c r="AG157" s="166">
        <f t="shared" si="217"/>
        <v>3.969E-4</v>
      </c>
      <c r="AH157" s="166">
        <f t="shared" si="217"/>
        <v>1.7345999999999999</v>
      </c>
      <c r="AI157" s="166">
        <f t="shared" si="217"/>
        <v>2</v>
      </c>
      <c r="AJ157" s="166">
        <f t="shared" si="217"/>
        <v>3.6734700000000002E-4</v>
      </c>
      <c r="AK157" s="114" t="str">
        <f>""</f>
        <v/>
      </c>
      <c r="AL157" s="7" t="str">
        <f>""</f>
        <v/>
      </c>
      <c r="AM157" s="7" t="str">
        <f>""</f>
        <v/>
      </c>
      <c r="AN157" s="7" t="str">
        <f>""</f>
        <v/>
      </c>
      <c r="AO157" s="7" t="str">
        <f>""</f>
        <v/>
      </c>
      <c r="AP157" s="7" t="str">
        <f>""</f>
        <v/>
      </c>
      <c r="AQ157" s="7" t="str">
        <f>""</f>
        <v/>
      </c>
      <c r="AR157" s="7" t="str">
        <f>""</f>
        <v/>
      </c>
      <c r="AS157" s="7" t="str">
        <f>""</f>
        <v/>
      </c>
      <c r="AT157" s="7" t="str">
        <f>""</f>
        <v/>
      </c>
      <c r="AU157" s="7" t="str">
        <f>""</f>
        <v/>
      </c>
      <c r="AV157" s="7" t="str">
        <f>""</f>
        <v/>
      </c>
      <c r="AW157" s="7" t="str">
        <f>""</f>
        <v/>
      </c>
      <c r="AX157" s="7" t="str">
        <f>""</f>
        <v/>
      </c>
      <c r="AY157" s="7" t="str">
        <f>""</f>
        <v/>
      </c>
      <c r="AZ157" s="118">
        <f t="shared" si="218"/>
        <v>1.3</v>
      </c>
      <c r="BA157" s="121" t="str">
        <f>""</f>
        <v/>
      </c>
      <c r="BB157" s="121" t="str">
        <f>""</f>
        <v/>
      </c>
      <c r="BC157" s="121" t="str">
        <f>""</f>
        <v/>
      </c>
    </row>
    <row r="158" spans="1:55" x14ac:dyDescent="0.25">
      <c r="A158" t="str">
        <f t="shared" si="213"/>
        <v>25521510</v>
      </c>
      <c r="D158">
        <v>2</v>
      </c>
      <c r="E158">
        <v>55</v>
      </c>
      <c r="F158">
        <v>215</v>
      </c>
      <c r="G158">
        <v>10</v>
      </c>
      <c r="H158">
        <v>10.9</v>
      </c>
      <c r="I158" t="str">
        <f>""</f>
        <v/>
      </c>
      <c r="J158" t="str">
        <f>""</f>
        <v/>
      </c>
      <c r="K158" t="str">
        <f>""</f>
        <v/>
      </c>
      <c r="L158" t="str">
        <f>""</f>
        <v/>
      </c>
      <c r="M158" s="114">
        <v>2248.2600000000002</v>
      </c>
      <c r="N158" s="7">
        <v>2248.2600000000002</v>
      </c>
      <c r="O158" s="7">
        <v>2248.2600000000002</v>
      </c>
      <c r="P158" s="7">
        <v>2248.2600000000002</v>
      </c>
      <c r="Q158">
        <v>1.369</v>
      </c>
      <c r="R158">
        <v>1.369</v>
      </c>
      <c r="S158">
        <v>1.369</v>
      </c>
      <c r="T158">
        <v>1.369</v>
      </c>
      <c r="U158">
        <f t="shared" si="214"/>
        <v>332</v>
      </c>
      <c r="V158">
        <f t="shared" si="214"/>
        <v>332</v>
      </c>
      <c r="W158">
        <f t="shared" si="214"/>
        <v>332</v>
      </c>
      <c r="X158">
        <f t="shared" si="214"/>
        <v>332</v>
      </c>
      <c r="Y158">
        <f t="shared" si="215"/>
        <v>57</v>
      </c>
      <c r="Z158">
        <f t="shared" si="215"/>
        <v>57</v>
      </c>
      <c r="AA158">
        <f t="shared" si="215"/>
        <v>57</v>
      </c>
      <c r="AB158">
        <f t="shared" si="215"/>
        <v>57</v>
      </c>
      <c r="AC158" s="212">
        <f t="shared" si="216"/>
        <v>2.9034786204314492E-2</v>
      </c>
      <c r="AD158" s="212">
        <f t="shared" si="216"/>
        <v>2.9034786204314492E-2</v>
      </c>
      <c r="AE158" s="212">
        <f t="shared" si="216"/>
        <v>2.9034786204314492E-2</v>
      </c>
      <c r="AF158" s="212">
        <f t="shared" si="216"/>
        <v>2.9034786204314492E-2</v>
      </c>
      <c r="AG158" s="166">
        <f t="shared" si="217"/>
        <v>3.969E-4</v>
      </c>
      <c r="AH158" s="166">
        <f t="shared" si="217"/>
        <v>1.7345999999999999</v>
      </c>
      <c r="AI158" s="166">
        <f t="shared" si="217"/>
        <v>2</v>
      </c>
      <c r="AJ158" s="166">
        <f t="shared" si="217"/>
        <v>3.6734700000000002E-4</v>
      </c>
      <c r="AK158" s="114" t="str">
        <f>""</f>
        <v/>
      </c>
      <c r="AL158" s="7" t="str">
        <f>""</f>
        <v/>
      </c>
      <c r="AM158" s="7" t="str">
        <f>""</f>
        <v/>
      </c>
      <c r="AN158" s="7" t="str">
        <f>""</f>
        <v/>
      </c>
      <c r="AO158" s="7" t="str">
        <f>""</f>
        <v/>
      </c>
      <c r="AP158" s="7" t="str">
        <f>""</f>
        <v/>
      </c>
      <c r="AQ158" s="7" t="str">
        <f>""</f>
        <v/>
      </c>
      <c r="AR158" s="7" t="str">
        <f>""</f>
        <v/>
      </c>
      <c r="AS158" s="7" t="str">
        <f>""</f>
        <v/>
      </c>
      <c r="AT158" s="7" t="str">
        <f>""</f>
        <v/>
      </c>
      <c r="AU158" s="7" t="str">
        <f>""</f>
        <v/>
      </c>
      <c r="AV158" s="7" t="str">
        <f>""</f>
        <v/>
      </c>
      <c r="AW158" s="7" t="str">
        <f>""</f>
        <v/>
      </c>
      <c r="AX158" s="7" t="str">
        <f>""</f>
        <v/>
      </c>
      <c r="AY158" s="7" t="str">
        <f>""</f>
        <v/>
      </c>
      <c r="AZ158" s="118">
        <f t="shared" si="218"/>
        <v>1.4</v>
      </c>
      <c r="BA158" s="121" t="str">
        <f>""</f>
        <v/>
      </c>
      <c r="BB158" s="121" t="str">
        <f>""</f>
        <v/>
      </c>
      <c r="BC158" s="121" t="str">
        <f>""</f>
        <v/>
      </c>
    </row>
    <row r="159" spans="1:55" x14ac:dyDescent="0.25">
      <c r="A159" t="str">
        <f t="shared" si="213"/>
        <v>25523510</v>
      </c>
      <c r="D159">
        <v>2</v>
      </c>
      <c r="E159">
        <v>55</v>
      </c>
      <c r="F159">
        <v>235</v>
      </c>
      <c r="G159">
        <v>10</v>
      </c>
      <c r="H159">
        <v>10.9</v>
      </c>
      <c r="I159" t="str">
        <f>""</f>
        <v/>
      </c>
      <c r="J159" t="str">
        <f>""</f>
        <v/>
      </c>
      <c r="K159" t="str">
        <f>""</f>
        <v/>
      </c>
      <c r="L159" t="str">
        <f>""</f>
        <v/>
      </c>
      <c r="M159" s="114">
        <v>2470.86</v>
      </c>
      <c r="N159" s="7">
        <v>2470.86</v>
      </c>
      <c r="O159" s="7">
        <v>2470.86</v>
      </c>
      <c r="P159" s="7">
        <v>2470.86</v>
      </c>
      <c r="Q159">
        <v>1.369</v>
      </c>
      <c r="R159">
        <v>1.369</v>
      </c>
      <c r="S159">
        <v>1.369</v>
      </c>
      <c r="T159">
        <v>1.369</v>
      </c>
      <c r="U159">
        <f t="shared" si="214"/>
        <v>365</v>
      </c>
      <c r="V159">
        <f t="shared" si="214"/>
        <v>365</v>
      </c>
      <c r="W159">
        <f t="shared" si="214"/>
        <v>365</v>
      </c>
      <c r="X159">
        <f t="shared" si="214"/>
        <v>365</v>
      </c>
      <c r="Y159">
        <f t="shared" si="215"/>
        <v>63</v>
      </c>
      <c r="Z159">
        <f t="shared" si="215"/>
        <v>63</v>
      </c>
      <c r="AA159">
        <f t="shared" si="215"/>
        <v>63</v>
      </c>
      <c r="AB159">
        <f t="shared" si="215"/>
        <v>63</v>
      </c>
      <c r="AC159" s="212">
        <f t="shared" si="216"/>
        <v>3.6970269168094837E-2</v>
      </c>
      <c r="AD159" s="212">
        <f t="shared" si="216"/>
        <v>3.6970269168094837E-2</v>
      </c>
      <c r="AE159" s="212">
        <f t="shared" si="216"/>
        <v>3.6970269168094837E-2</v>
      </c>
      <c r="AF159" s="212">
        <f t="shared" si="216"/>
        <v>3.6970269168094837E-2</v>
      </c>
      <c r="AG159" s="166">
        <f t="shared" si="217"/>
        <v>3.969E-4</v>
      </c>
      <c r="AH159" s="166">
        <f t="shared" si="217"/>
        <v>1.7345999999999999</v>
      </c>
      <c r="AI159" s="166">
        <f t="shared" si="217"/>
        <v>2</v>
      </c>
      <c r="AJ159" s="166">
        <f t="shared" si="217"/>
        <v>3.6734700000000002E-4</v>
      </c>
      <c r="AK159" s="114" t="str">
        <f>""</f>
        <v/>
      </c>
      <c r="AL159" s="7" t="str">
        <f>""</f>
        <v/>
      </c>
      <c r="AM159" s="7" t="str">
        <f>""</f>
        <v/>
      </c>
      <c r="AN159" s="7" t="str">
        <f>""</f>
        <v/>
      </c>
      <c r="AO159" s="7" t="str">
        <f>""</f>
        <v/>
      </c>
      <c r="AP159" s="7" t="str">
        <f>""</f>
        <v/>
      </c>
      <c r="AQ159" s="7" t="str">
        <f>""</f>
        <v/>
      </c>
      <c r="AR159" s="7" t="str">
        <f>""</f>
        <v/>
      </c>
      <c r="AS159" s="7" t="str">
        <f>""</f>
        <v/>
      </c>
      <c r="AT159" s="7" t="str">
        <f>""</f>
        <v/>
      </c>
      <c r="AU159" s="7" t="str">
        <f>""</f>
        <v/>
      </c>
      <c r="AV159" s="7" t="str">
        <f>""</f>
        <v/>
      </c>
      <c r="AW159" s="7" t="str">
        <f>""</f>
        <v/>
      </c>
      <c r="AX159" s="7" t="str">
        <f>""</f>
        <v/>
      </c>
      <c r="AY159" s="7" t="str">
        <f>""</f>
        <v/>
      </c>
      <c r="AZ159" s="118">
        <f t="shared" si="218"/>
        <v>1.6</v>
      </c>
      <c r="BA159" s="121" t="str">
        <f>""</f>
        <v/>
      </c>
      <c r="BB159" s="121" t="str">
        <f>""</f>
        <v/>
      </c>
      <c r="BC159" s="121" t="str">
        <f>""</f>
        <v/>
      </c>
    </row>
    <row r="160" spans="1:55" x14ac:dyDescent="0.25">
      <c r="A160" t="str">
        <f t="shared" si="213"/>
        <v>2605510</v>
      </c>
      <c r="D160">
        <v>2</v>
      </c>
      <c r="E160">
        <v>60</v>
      </c>
      <c r="F160">
        <v>55</v>
      </c>
      <c r="G160">
        <v>10</v>
      </c>
      <c r="H160">
        <v>10.9</v>
      </c>
      <c r="I160" t="str">
        <f>""</f>
        <v/>
      </c>
      <c r="J160" t="str">
        <f>""</f>
        <v/>
      </c>
      <c r="K160" t="str">
        <f>""</f>
        <v/>
      </c>
      <c r="L160" t="str">
        <f>""</f>
        <v/>
      </c>
      <c r="M160" s="114">
        <v>482.58</v>
      </c>
      <c r="N160" s="7">
        <v>482.58</v>
      </c>
      <c r="O160" s="7">
        <v>482.58</v>
      </c>
      <c r="P160" s="7">
        <v>482.58</v>
      </c>
      <c r="Q160">
        <v>1.3577999999999999</v>
      </c>
      <c r="R160">
        <v>1.3577999999999999</v>
      </c>
      <c r="S160">
        <v>1.3577999999999999</v>
      </c>
      <c r="T160">
        <v>1.3577999999999999</v>
      </c>
      <c r="U160">
        <f t="shared" si="214"/>
        <v>72</v>
      </c>
      <c r="V160">
        <f t="shared" si="214"/>
        <v>72</v>
      </c>
      <c r="W160">
        <f t="shared" si="214"/>
        <v>72</v>
      </c>
      <c r="X160">
        <f t="shared" si="214"/>
        <v>72</v>
      </c>
      <c r="Y160">
        <f t="shared" si="215"/>
        <v>12</v>
      </c>
      <c r="Z160">
        <f t="shared" si="215"/>
        <v>12</v>
      </c>
      <c r="AA160">
        <f t="shared" si="215"/>
        <v>12</v>
      </c>
      <c r="AB160">
        <f t="shared" si="215"/>
        <v>12</v>
      </c>
      <c r="AC160" s="212">
        <f t="shared" si="216"/>
        <v>7.535858305041021E-4</v>
      </c>
      <c r="AD160" s="212">
        <f t="shared" si="216"/>
        <v>7.535858305041021E-4</v>
      </c>
      <c r="AE160" s="212">
        <f t="shared" si="216"/>
        <v>7.535858305041021E-4</v>
      </c>
      <c r="AF160" s="212">
        <f t="shared" si="216"/>
        <v>7.535858305041021E-4</v>
      </c>
      <c r="AG160" s="166">
        <f t="shared" si="217"/>
        <v>3.969E-4</v>
      </c>
      <c r="AH160" s="166">
        <f t="shared" si="217"/>
        <v>1.7345999999999999</v>
      </c>
      <c r="AI160" s="166">
        <f t="shared" si="217"/>
        <v>2</v>
      </c>
      <c r="AJ160" s="166">
        <f t="shared" si="217"/>
        <v>3.6734700000000002E-4</v>
      </c>
      <c r="AK160" s="114" t="str">
        <f>""</f>
        <v/>
      </c>
      <c r="AL160" s="7" t="str">
        <f>""</f>
        <v/>
      </c>
      <c r="AM160" s="7" t="str">
        <f>""</f>
        <v/>
      </c>
      <c r="AN160" s="7" t="str">
        <f>""</f>
        <v/>
      </c>
      <c r="AO160" s="7" t="str">
        <f>""</f>
        <v/>
      </c>
      <c r="AP160" s="7" t="str">
        <f>""</f>
        <v/>
      </c>
      <c r="AQ160" s="7" t="str">
        <f>""</f>
        <v/>
      </c>
      <c r="AR160" s="7" t="str">
        <f>""</f>
        <v/>
      </c>
      <c r="AS160" s="7" t="str">
        <f>""</f>
        <v/>
      </c>
      <c r="AT160" s="7" t="str">
        <f>""</f>
        <v/>
      </c>
      <c r="AU160" s="7" t="str">
        <f>""</f>
        <v/>
      </c>
      <c r="AV160" s="7" t="str">
        <f>""</f>
        <v/>
      </c>
      <c r="AW160" s="7" t="str">
        <f>""</f>
        <v/>
      </c>
      <c r="AX160" s="7" t="str">
        <f>""</f>
        <v/>
      </c>
      <c r="AY160" s="7" t="str">
        <f>""</f>
        <v/>
      </c>
      <c r="AZ160" s="118">
        <f t="shared" si="218"/>
        <v>0.4</v>
      </c>
      <c r="BA160" s="121" t="str">
        <f>""</f>
        <v/>
      </c>
      <c r="BB160" s="121" t="str">
        <f>""</f>
        <v/>
      </c>
      <c r="BC160" s="121" t="str">
        <f>""</f>
        <v/>
      </c>
    </row>
    <row r="161" spans="1:55" x14ac:dyDescent="0.25">
      <c r="A161" t="str">
        <f t="shared" si="213"/>
        <v>2606510</v>
      </c>
      <c r="D161">
        <v>2</v>
      </c>
      <c r="E161">
        <v>60</v>
      </c>
      <c r="F161">
        <v>65</v>
      </c>
      <c r="G161">
        <v>10</v>
      </c>
      <c r="H161">
        <v>10.9</v>
      </c>
      <c r="I161" t="str">
        <f>""</f>
        <v/>
      </c>
      <c r="J161" t="str">
        <f>""</f>
        <v/>
      </c>
      <c r="K161" t="str">
        <f>""</f>
        <v/>
      </c>
      <c r="L161" t="str">
        <f>""</f>
        <v/>
      </c>
      <c r="M161" s="114">
        <v>597.48</v>
      </c>
      <c r="N161" s="7">
        <v>597.48</v>
      </c>
      <c r="O161" s="7">
        <v>597.48</v>
      </c>
      <c r="P161" s="7">
        <v>597.48</v>
      </c>
      <c r="Q161">
        <v>1.3577999999999999</v>
      </c>
      <c r="R161">
        <v>1.3577999999999999</v>
      </c>
      <c r="S161">
        <v>1.3577999999999999</v>
      </c>
      <c r="T161">
        <v>1.3577999999999999</v>
      </c>
      <c r="U161">
        <f t="shared" si="214"/>
        <v>90</v>
      </c>
      <c r="V161">
        <f t="shared" si="214"/>
        <v>90</v>
      </c>
      <c r="W161">
        <f t="shared" si="214"/>
        <v>90</v>
      </c>
      <c r="X161">
        <f t="shared" si="214"/>
        <v>90</v>
      </c>
      <c r="Y161">
        <f t="shared" si="215"/>
        <v>15</v>
      </c>
      <c r="Z161">
        <f t="shared" si="215"/>
        <v>15</v>
      </c>
      <c r="AA161">
        <f t="shared" si="215"/>
        <v>15</v>
      </c>
      <c r="AB161">
        <f t="shared" si="215"/>
        <v>15</v>
      </c>
      <c r="AC161" s="212">
        <f t="shared" si="216"/>
        <v>1.2416539514499341E-3</v>
      </c>
      <c r="AD161" s="212">
        <f t="shared" si="216"/>
        <v>1.2416539514499341E-3</v>
      </c>
      <c r="AE161" s="212">
        <f t="shared" si="216"/>
        <v>1.2416539514499341E-3</v>
      </c>
      <c r="AF161" s="212">
        <f t="shared" si="216"/>
        <v>1.2416539514499341E-3</v>
      </c>
      <c r="AG161" s="166">
        <f t="shared" si="217"/>
        <v>3.969E-4</v>
      </c>
      <c r="AH161" s="166">
        <f t="shared" si="217"/>
        <v>1.7345999999999999</v>
      </c>
      <c r="AI161" s="166">
        <f t="shared" si="217"/>
        <v>2</v>
      </c>
      <c r="AJ161" s="166">
        <f t="shared" si="217"/>
        <v>3.6734700000000002E-4</v>
      </c>
      <c r="AK161" s="114" t="str">
        <f>""</f>
        <v/>
      </c>
      <c r="AL161" s="7" t="str">
        <f>""</f>
        <v/>
      </c>
      <c r="AM161" s="7" t="str">
        <f>""</f>
        <v/>
      </c>
      <c r="AN161" s="7" t="str">
        <f>""</f>
        <v/>
      </c>
      <c r="AO161" s="7" t="str">
        <f>""</f>
        <v/>
      </c>
      <c r="AP161" s="7" t="str">
        <f>""</f>
        <v/>
      </c>
      <c r="AQ161" s="7" t="str">
        <f>""</f>
        <v/>
      </c>
      <c r="AR161" s="7" t="str">
        <f>""</f>
        <v/>
      </c>
      <c r="AS161" s="7" t="str">
        <f>""</f>
        <v/>
      </c>
      <c r="AT161" s="7" t="str">
        <f>""</f>
        <v/>
      </c>
      <c r="AU161" s="7" t="str">
        <f>""</f>
        <v/>
      </c>
      <c r="AV161" s="7" t="str">
        <f>""</f>
        <v/>
      </c>
      <c r="AW161" s="7" t="str">
        <f>""</f>
        <v/>
      </c>
      <c r="AX161" s="7" t="str">
        <f>""</f>
        <v/>
      </c>
      <c r="AY161" s="7" t="str">
        <f>""</f>
        <v/>
      </c>
      <c r="AZ161" s="118">
        <f t="shared" si="218"/>
        <v>0.4</v>
      </c>
      <c r="BA161" s="121" t="str">
        <f>""</f>
        <v/>
      </c>
      <c r="BB161" s="121" t="str">
        <f>""</f>
        <v/>
      </c>
      <c r="BC161" s="121" t="str">
        <f>""</f>
        <v/>
      </c>
    </row>
    <row r="162" spans="1:55" x14ac:dyDescent="0.25">
      <c r="A162" t="str">
        <f t="shared" si="213"/>
        <v>2607510</v>
      </c>
      <c r="D162">
        <v>2</v>
      </c>
      <c r="E162">
        <v>60</v>
      </c>
      <c r="F162">
        <v>75</v>
      </c>
      <c r="G162">
        <v>10</v>
      </c>
      <c r="H162">
        <v>10.9</v>
      </c>
      <c r="I162" t="str">
        <f>""</f>
        <v/>
      </c>
      <c r="J162" t="str">
        <f>""</f>
        <v/>
      </c>
      <c r="K162" t="str">
        <f>""</f>
        <v/>
      </c>
      <c r="L162" t="str">
        <f>""</f>
        <v/>
      </c>
      <c r="M162" s="114">
        <v>712.38</v>
      </c>
      <c r="N162" s="7">
        <v>712.38</v>
      </c>
      <c r="O162" s="7">
        <v>712.38</v>
      </c>
      <c r="P162" s="7">
        <v>712.38</v>
      </c>
      <c r="Q162">
        <v>1.3577999999999999</v>
      </c>
      <c r="R162">
        <v>1.3577999999999999</v>
      </c>
      <c r="S162">
        <v>1.3577999999999999</v>
      </c>
      <c r="T162">
        <v>1.3577999999999999</v>
      </c>
      <c r="U162">
        <f t="shared" si="214"/>
        <v>107</v>
      </c>
      <c r="V162">
        <f t="shared" si="214"/>
        <v>107</v>
      </c>
      <c r="W162">
        <f t="shared" si="214"/>
        <v>107</v>
      </c>
      <c r="X162">
        <f t="shared" si="214"/>
        <v>107</v>
      </c>
      <c r="Y162">
        <f t="shared" si="215"/>
        <v>18</v>
      </c>
      <c r="Z162">
        <f t="shared" si="215"/>
        <v>18</v>
      </c>
      <c r="AA162">
        <f t="shared" si="215"/>
        <v>18</v>
      </c>
      <c r="AB162">
        <f t="shared" si="215"/>
        <v>18</v>
      </c>
      <c r="AC162" s="212">
        <f t="shared" si="216"/>
        <v>1.8756602173707173E-3</v>
      </c>
      <c r="AD162" s="212">
        <f t="shared" si="216"/>
        <v>1.8756602173707173E-3</v>
      </c>
      <c r="AE162" s="212">
        <f t="shared" si="216"/>
        <v>1.8756602173707173E-3</v>
      </c>
      <c r="AF162" s="212">
        <f t="shared" si="216"/>
        <v>1.8756602173707173E-3</v>
      </c>
      <c r="AG162" s="166">
        <f t="shared" si="217"/>
        <v>3.969E-4</v>
      </c>
      <c r="AH162" s="166">
        <f t="shared" si="217"/>
        <v>1.7345999999999999</v>
      </c>
      <c r="AI162" s="166">
        <f t="shared" si="217"/>
        <v>2</v>
      </c>
      <c r="AJ162" s="166">
        <f t="shared" si="217"/>
        <v>3.6734700000000002E-4</v>
      </c>
      <c r="AK162" s="114" t="str">
        <f>""</f>
        <v/>
      </c>
      <c r="AL162" s="7" t="str">
        <f>""</f>
        <v/>
      </c>
      <c r="AM162" s="7" t="str">
        <f>""</f>
        <v/>
      </c>
      <c r="AN162" s="7" t="str">
        <f>""</f>
        <v/>
      </c>
      <c r="AO162" s="7" t="str">
        <f>""</f>
        <v/>
      </c>
      <c r="AP162" s="7" t="str">
        <f>""</f>
        <v/>
      </c>
      <c r="AQ162" s="7" t="str">
        <f>""</f>
        <v/>
      </c>
      <c r="AR162" s="7" t="str">
        <f>""</f>
        <v/>
      </c>
      <c r="AS162" s="7" t="str">
        <f>""</f>
        <v/>
      </c>
      <c r="AT162" s="7" t="str">
        <f>""</f>
        <v/>
      </c>
      <c r="AU162" s="7" t="str">
        <f>""</f>
        <v/>
      </c>
      <c r="AV162" s="7" t="str">
        <f>""</f>
        <v/>
      </c>
      <c r="AW162" s="7" t="str">
        <f>""</f>
        <v/>
      </c>
      <c r="AX162" s="7" t="str">
        <f>""</f>
        <v/>
      </c>
      <c r="AY162" s="7" t="str">
        <f>""</f>
        <v/>
      </c>
      <c r="AZ162" s="118">
        <f t="shared" si="218"/>
        <v>0.5</v>
      </c>
      <c r="BA162" s="121" t="str">
        <f>""</f>
        <v/>
      </c>
      <c r="BB162" s="121" t="str">
        <f>""</f>
        <v/>
      </c>
      <c r="BC162" s="121" t="str">
        <f>""</f>
        <v/>
      </c>
    </row>
    <row r="163" spans="1:55" x14ac:dyDescent="0.25">
      <c r="A163" t="str">
        <f t="shared" si="213"/>
        <v>2608510</v>
      </c>
      <c r="D163">
        <v>2</v>
      </c>
      <c r="E163">
        <v>60</v>
      </c>
      <c r="F163">
        <v>85</v>
      </c>
      <c r="G163">
        <v>10</v>
      </c>
      <c r="H163">
        <v>10.9</v>
      </c>
      <c r="I163" t="str">
        <f>""</f>
        <v/>
      </c>
      <c r="J163" t="str">
        <f>""</f>
        <v/>
      </c>
      <c r="K163" t="str">
        <f>""</f>
        <v/>
      </c>
      <c r="L163" t="str">
        <f>""</f>
        <v/>
      </c>
      <c r="M163" s="114">
        <v>827.28</v>
      </c>
      <c r="N163" s="7">
        <v>827.28</v>
      </c>
      <c r="O163" s="7">
        <v>827.28</v>
      </c>
      <c r="P163" s="7">
        <v>827.28</v>
      </c>
      <c r="Q163">
        <v>1.3577999999999999</v>
      </c>
      <c r="R163">
        <v>1.3577999999999999</v>
      </c>
      <c r="S163">
        <v>1.3577999999999999</v>
      </c>
      <c r="T163">
        <v>1.3577999999999999</v>
      </c>
      <c r="U163">
        <f t="shared" si="214"/>
        <v>124</v>
      </c>
      <c r="V163">
        <f t="shared" si="214"/>
        <v>124</v>
      </c>
      <c r="W163">
        <f t="shared" si="214"/>
        <v>124</v>
      </c>
      <c r="X163">
        <f t="shared" si="214"/>
        <v>124</v>
      </c>
      <c r="Y163">
        <f t="shared" si="215"/>
        <v>21</v>
      </c>
      <c r="Z163">
        <f t="shared" si="215"/>
        <v>21</v>
      </c>
      <c r="AA163">
        <f t="shared" si="215"/>
        <v>21</v>
      </c>
      <c r="AB163">
        <f t="shared" si="215"/>
        <v>21</v>
      </c>
      <c r="AC163" s="212">
        <f t="shared" si="216"/>
        <v>2.6672017165395336E-3</v>
      </c>
      <c r="AD163" s="212">
        <f t="shared" si="216"/>
        <v>2.6672017165395336E-3</v>
      </c>
      <c r="AE163" s="212">
        <f t="shared" si="216"/>
        <v>2.6672017165395336E-3</v>
      </c>
      <c r="AF163" s="212">
        <f t="shared" si="216"/>
        <v>2.6672017165395336E-3</v>
      </c>
      <c r="AG163" s="166">
        <f t="shared" si="217"/>
        <v>3.969E-4</v>
      </c>
      <c r="AH163" s="166">
        <f t="shared" si="217"/>
        <v>1.7345999999999999</v>
      </c>
      <c r="AI163" s="166">
        <f t="shared" si="217"/>
        <v>2</v>
      </c>
      <c r="AJ163" s="166">
        <f t="shared" si="217"/>
        <v>3.6734700000000002E-4</v>
      </c>
      <c r="AK163" s="114" t="str">
        <f>""</f>
        <v/>
      </c>
      <c r="AL163" s="7" t="str">
        <f>""</f>
        <v/>
      </c>
      <c r="AM163" s="7" t="str">
        <f>""</f>
        <v/>
      </c>
      <c r="AN163" s="7" t="str">
        <f>""</f>
        <v/>
      </c>
      <c r="AO163" s="7" t="str">
        <f>""</f>
        <v/>
      </c>
      <c r="AP163" s="7" t="str">
        <f>""</f>
        <v/>
      </c>
      <c r="AQ163" s="7" t="str">
        <f>""</f>
        <v/>
      </c>
      <c r="AR163" s="7" t="str">
        <f>""</f>
        <v/>
      </c>
      <c r="AS163" s="7" t="str">
        <f>""</f>
        <v/>
      </c>
      <c r="AT163" s="7" t="str">
        <f>""</f>
        <v/>
      </c>
      <c r="AU163" s="7" t="str">
        <f>""</f>
        <v/>
      </c>
      <c r="AV163" s="7" t="str">
        <f>""</f>
        <v/>
      </c>
      <c r="AW163" s="7" t="str">
        <f>""</f>
        <v/>
      </c>
      <c r="AX163" s="7" t="str">
        <f>""</f>
        <v/>
      </c>
      <c r="AY163" s="7" t="str">
        <f>""</f>
        <v/>
      </c>
      <c r="AZ163" s="118">
        <f t="shared" si="218"/>
        <v>0.6</v>
      </c>
      <c r="BA163" s="121" t="str">
        <f>""</f>
        <v/>
      </c>
      <c r="BB163" s="121" t="str">
        <f>""</f>
        <v/>
      </c>
      <c r="BC163" s="121" t="str">
        <f>""</f>
        <v/>
      </c>
    </row>
    <row r="164" spans="1:55" x14ac:dyDescent="0.25">
      <c r="A164" t="str">
        <f t="shared" si="213"/>
        <v>2609510</v>
      </c>
      <c r="D164">
        <v>2</v>
      </c>
      <c r="E164">
        <v>60</v>
      </c>
      <c r="F164">
        <v>95</v>
      </c>
      <c r="G164">
        <v>10</v>
      </c>
      <c r="H164">
        <v>10.9</v>
      </c>
      <c r="I164" t="str">
        <f>""</f>
        <v/>
      </c>
      <c r="J164" t="str">
        <f>""</f>
        <v/>
      </c>
      <c r="K164" t="str">
        <f>""</f>
        <v/>
      </c>
      <c r="L164" t="str">
        <f>""</f>
        <v/>
      </c>
      <c r="M164" s="114">
        <v>942.18</v>
      </c>
      <c r="N164" s="7">
        <v>942.18</v>
      </c>
      <c r="O164" s="7">
        <v>942.18</v>
      </c>
      <c r="P164" s="7">
        <v>942.18</v>
      </c>
      <c r="Q164">
        <v>1.3577999999999999</v>
      </c>
      <c r="R164">
        <v>1.3577999999999999</v>
      </c>
      <c r="S164">
        <v>1.3577999999999999</v>
      </c>
      <c r="T164">
        <v>1.3577999999999999</v>
      </c>
      <c r="U164">
        <f t="shared" si="214"/>
        <v>141</v>
      </c>
      <c r="V164">
        <f t="shared" si="214"/>
        <v>141</v>
      </c>
      <c r="W164">
        <f t="shared" si="214"/>
        <v>141</v>
      </c>
      <c r="X164">
        <f t="shared" si="214"/>
        <v>141</v>
      </c>
      <c r="Y164">
        <f t="shared" si="215"/>
        <v>24</v>
      </c>
      <c r="Z164">
        <f t="shared" si="215"/>
        <v>24</v>
      </c>
      <c r="AA164">
        <f t="shared" si="215"/>
        <v>24</v>
      </c>
      <c r="AB164">
        <f t="shared" si="215"/>
        <v>24</v>
      </c>
      <c r="AC164" s="212">
        <f t="shared" si="216"/>
        <v>3.62736998802108E-3</v>
      </c>
      <c r="AD164" s="212">
        <f t="shared" si="216"/>
        <v>3.62736998802108E-3</v>
      </c>
      <c r="AE164" s="212">
        <f t="shared" si="216"/>
        <v>3.62736998802108E-3</v>
      </c>
      <c r="AF164" s="212">
        <f t="shared" si="216"/>
        <v>3.62736998802108E-3</v>
      </c>
      <c r="AG164" s="166">
        <f t="shared" si="217"/>
        <v>3.969E-4</v>
      </c>
      <c r="AH164" s="166">
        <f t="shared" si="217"/>
        <v>1.7345999999999999</v>
      </c>
      <c r="AI164" s="166">
        <f t="shared" si="217"/>
        <v>2</v>
      </c>
      <c r="AJ164" s="166">
        <f t="shared" si="217"/>
        <v>3.6734700000000002E-4</v>
      </c>
      <c r="AK164" s="114" t="str">
        <f>""</f>
        <v/>
      </c>
      <c r="AL164" s="7" t="str">
        <f>""</f>
        <v/>
      </c>
      <c r="AM164" s="7" t="str">
        <f>""</f>
        <v/>
      </c>
      <c r="AN164" s="7" t="str">
        <f>""</f>
        <v/>
      </c>
      <c r="AO164" s="7" t="str">
        <f>""</f>
        <v/>
      </c>
      <c r="AP164" s="7" t="str">
        <f>""</f>
        <v/>
      </c>
      <c r="AQ164" s="7" t="str">
        <f>""</f>
        <v/>
      </c>
      <c r="AR164" s="7" t="str">
        <f>""</f>
        <v/>
      </c>
      <c r="AS164" s="7" t="str">
        <f>""</f>
        <v/>
      </c>
      <c r="AT164" s="7" t="str">
        <f>""</f>
        <v/>
      </c>
      <c r="AU164" s="7" t="str">
        <f>""</f>
        <v/>
      </c>
      <c r="AV164" s="7" t="str">
        <f>""</f>
        <v/>
      </c>
      <c r="AW164" s="7" t="str">
        <f>""</f>
        <v/>
      </c>
      <c r="AX164" s="7" t="str">
        <f>""</f>
        <v/>
      </c>
      <c r="AY164" s="7" t="str">
        <f>""</f>
        <v/>
      </c>
      <c r="AZ164" s="118">
        <f t="shared" si="218"/>
        <v>0.6</v>
      </c>
      <c r="BA164" s="121" t="str">
        <f>""</f>
        <v/>
      </c>
      <c r="BB164" s="121" t="str">
        <f>""</f>
        <v/>
      </c>
      <c r="BC164" s="121" t="str">
        <f>""</f>
        <v/>
      </c>
    </row>
    <row r="165" spans="1:55" x14ac:dyDescent="0.25">
      <c r="A165" t="str">
        <f t="shared" si="213"/>
        <v>26010510</v>
      </c>
      <c r="D165">
        <v>2</v>
      </c>
      <c r="E165">
        <v>60</v>
      </c>
      <c r="F165">
        <v>105</v>
      </c>
      <c r="G165">
        <v>10</v>
      </c>
      <c r="H165">
        <v>10.9</v>
      </c>
      <c r="I165" t="str">
        <f>""</f>
        <v/>
      </c>
      <c r="J165" t="str">
        <f>""</f>
        <v/>
      </c>
      <c r="K165" t="str">
        <f>""</f>
        <v/>
      </c>
      <c r="L165" t="str">
        <f>""</f>
        <v/>
      </c>
      <c r="M165" s="114">
        <v>1057.08</v>
      </c>
      <c r="N165" s="7">
        <v>1057.08</v>
      </c>
      <c r="O165" s="7">
        <v>1057.08</v>
      </c>
      <c r="P165" s="7">
        <v>1057.08</v>
      </c>
      <c r="Q165">
        <v>1.3577999999999999</v>
      </c>
      <c r="R165">
        <v>1.3577999999999999</v>
      </c>
      <c r="S165">
        <v>1.3577999999999999</v>
      </c>
      <c r="T165">
        <v>1.3577999999999999</v>
      </c>
      <c r="U165">
        <f t="shared" si="214"/>
        <v>159</v>
      </c>
      <c r="V165">
        <f t="shared" si="214"/>
        <v>159</v>
      </c>
      <c r="W165">
        <f t="shared" si="214"/>
        <v>159</v>
      </c>
      <c r="X165">
        <f t="shared" si="214"/>
        <v>159</v>
      </c>
      <c r="Y165">
        <f t="shared" si="215"/>
        <v>27</v>
      </c>
      <c r="Z165">
        <f t="shared" si="215"/>
        <v>27</v>
      </c>
      <c r="AA165">
        <f t="shared" si="215"/>
        <v>27</v>
      </c>
      <c r="AB165">
        <f t="shared" si="215"/>
        <v>27</v>
      </c>
      <c r="AC165" s="212">
        <f t="shared" si="216"/>
        <v>4.7668418438329514E-3</v>
      </c>
      <c r="AD165" s="212">
        <f t="shared" si="216"/>
        <v>4.7668418438329514E-3</v>
      </c>
      <c r="AE165" s="212">
        <f t="shared" si="216"/>
        <v>4.7668418438329514E-3</v>
      </c>
      <c r="AF165" s="212">
        <f t="shared" si="216"/>
        <v>4.7668418438329514E-3</v>
      </c>
      <c r="AG165" s="166">
        <f t="shared" si="217"/>
        <v>3.969E-4</v>
      </c>
      <c r="AH165" s="166">
        <f t="shared" si="217"/>
        <v>1.7345999999999999</v>
      </c>
      <c r="AI165" s="166">
        <f t="shared" si="217"/>
        <v>2</v>
      </c>
      <c r="AJ165" s="166">
        <f t="shared" si="217"/>
        <v>3.6734700000000002E-4</v>
      </c>
      <c r="AK165" s="114" t="str">
        <f>""</f>
        <v/>
      </c>
      <c r="AL165" s="7" t="str">
        <f>""</f>
        <v/>
      </c>
      <c r="AM165" s="7" t="str">
        <f>""</f>
        <v/>
      </c>
      <c r="AN165" s="7" t="str">
        <f>""</f>
        <v/>
      </c>
      <c r="AO165" s="7" t="str">
        <f>""</f>
        <v/>
      </c>
      <c r="AP165" s="7" t="str">
        <f>""</f>
        <v/>
      </c>
      <c r="AQ165" s="7" t="str">
        <f>""</f>
        <v/>
      </c>
      <c r="AR165" s="7" t="str">
        <f>""</f>
        <v/>
      </c>
      <c r="AS165" s="7" t="str">
        <f>""</f>
        <v/>
      </c>
      <c r="AT165" s="7" t="str">
        <f>""</f>
        <v/>
      </c>
      <c r="AU165" s="7" t="str">
        <f>""</f>
        <v/>
      </c>
      <c r="AV165" s="7" t="str">
        <f>""</f>
        <v/>
      </c>
      <c r="AW165" s="7" t="str">
        <f>""</f>
        <v/>
      </c>
      <c r="AX165" s="7" t="str">
        <f>""</f>
        <v/>
      </c>
      <c r="AY165" s="7" t="str">
        <f>""</f>
        <v/>
      </c>
      <c r="AZ165" s="118">
        <f t="shared" si="218"/>
        <v>0.7</v>
      </c>
      <c r="BA165" s="121" t="str">
        <f>""</f>
        <v/>
      </c>
      <c r="BB165" s="121" t="str">
        <f>""</f>
        <v/>
      </c>
      <c r="BC165" s="121" t="str">
        <f>""</f>
        <v/>
      </c>
    </row>
    <row r="166" spans="1:55" x14ac:dyDescent="0.25">
      <c r="A166" t="str">
        <f t="shared" si="213"/>
        <v>26011510</v>
      </c>
      <c r="D166">
        <v>2</v>
      </c>
      <c r="E166">
        <v>60</v>
      </c>
      <c r="F166">
        <v>115</v>
      </c>
      <c r="G166">
        <v>10</v>
      </c>
      <c r="H166">
        <v>10.9</v>
      </c>
      <c r="I166" t="str">
        <f>""</f>
        <v/>
      </c>
      <c r="J166" t="str">
        <f>""</f>
        <v/>
      </c>
      <c r="K166" t="str">
        <f>""</f>
        <v/>
      </c>
      <c r="L166" t="str">
        <f>""</f>
        <v/>
      </c>
      <c r="M166" s="114">
        <v>1171.98</v>
      </c>
      <c r="N166" s="7">
        <v>1171.98</v>
      </c>
      <c r="O166" s="7">
        <v>1171.98</v>
      </c>
      <c r="P166" s="7">
        <v>1171.98</v>
      </c>
      <c r="Q166">
        <v>1.3577999999999999</v>
      </c>
      <c r="R166">
        <v>1.3577999999999999</v>
      </c>
      <c r="S166">
        <v>1.3577999999999999</v>
      </c>
      <c r="T166">
        <v>1.3577999999999999</v>
      </c>
      <c r="U166">
        <f t="shared" si="214"/>
        <v>176</v>
      </c>
      <c r="V166">
        <f t="shared" si="214"/>
        <v>176</v>
      </c>
      <c r="W166">
        <f t="shared" si="214"/>
        <v>176</v>
      </c>
      <c r="X166">
        <f t="shared" si="214"/>
        <v>176</v>
      </c>
      <c r="Y166">
        <f t="shared" si="215"/>
        <v>30</v>
      </c>
      <c r="Z166">
        <f t="shared" si="215"/>
        <v>30</v>
      </c>
      <c r="AA166">
        <f t="shared" si="215"/>
        <v>30</v>
      </c>
      <c r="AB166">
        <f t="shared" si="215"/>
        <v>30</v>
      </c>
      <c r="AC166" s="212">
        <f t="shared" si="216"/>
        <v>6.0959444872449317E-3</v>
      </c>
      <c r="AD166" s="212">
        <f t="shared" si="216"/>
        <v>6.0959444872449317E-3</v>
      </c>
      <c r="AE166" s="212">
        <f t="shared" si="216"/>
        <v>6.0959444872449317E-3</v>
      </c>
      <c r="AF166" s="212">
        <f t="shared" si="216"/>
        <v>6.0959444872449317E-3</v>
      </c>
      <c r="AG166" s="166">
        <f t="shared" si="217"/>
        <v>3.969E-4</v>
      </c>
      <c r="AH166" s="166">
        <f t="shared" si="217"/>
        <v>1.7345999999999999</v>
      </c>
      <c r="AI166" s="166">
        <f t="shared" si="217"/>
        <v>2</v>
      </c>
      <c r="AJ166" s="166">
        <f t="shared" si="217"/>
        <v>3.6734700000000002E-4</v>
      </c>
      <c r="AK166" s="114" t="str">
        <f>""</f>
        <v/>
      </c>
      <c r="AL166" s="7" t="str">
        <f>""</f>
        <v/>
      </c>
      <c r="AM166" s="7" t="str">
        <f>""</f>
        <v/>
      </c>
      <c r="AN166" s="7" t="str">
        <f>""</f>
        <v/>
      </c>
      <c r="AO166" s="7" t="str">
        <f>""</f>
        <v/>
      </c>
      <c r="AP166" s="7" t="str">
        <f>""</f>
        <v/>
      </c>
      <c r="AQ166" s="7" t="str">
        <f>""</f>
        <v/>
      </c>
      <c r="AR166" s="7" t="str">
        <f>""</f>
        <v/>
      </c>
      <c r="AS166" s="7" t="str">
        <f>""</f>
        <v/>
      </c>
      <c r="AT166" s="7" t="str">
        <f>""</f>
        <v/>
      </c>
      <c r="AU166" s="7" t="str">
        <f>""</f>
        <v/>
      </c>
      <c r="AV166" s="7" t="str">
        <f>""</f>
        <v/>
      </c>
      <c r="AW166" s="7" t="str">
        <f>""</f>
        <v/>
      </c>
      <c r="AX166" s="7" t="str">
        <f>""</f>
        <v/>
      </c>
      <c r="AY166" s="7" t="str">
        <f>""</f>
        <v/>
      </c>
      <c r="AZ166" s="118">
        <f t="shared" si="218"/>
        <v>0.8</v>
      </c>
      <c r="BA166" s="121" t="str">
        <f>""</f>
        <v/>
      </c>
      <c r="BB166" s="121" t="str">
        <f>""</f>
        <v/>
      </c>
      <c r="BC166" s="121" t="str">
        <f>""</f>
        <v/>
      </c>
    </row>
    <row r="167" spans="1:55" x14ac:dyDescent="0.25">
      <c r="A167" t="str">
        <f t="shared" si="213"/>
        <v>26013510</v>
      </c>
      <c r="D167">
        <v>2</v>
      </c>
      <c r="E167">
        <v>60</v>
      </c>
      <c r="F167">
        <v>135</v>
      </c>
      <c r="G167">
        <v>10</v>
      </c>
      <c r="H167">
        <v>10.9</v>
      </c>
      <c r="I167" t="str">
        <f>""</f>
        <v/>
      </c>
      <c r="J167" t="str">
        <f>""</f>
        <v/>
      </c>
      <c r="K167" t="str">
        <f>""</f>
        <v/>
      </c>
      <c r="L167" t="str">
        <f>""</f>
        <v/>
      </c>
      <c r="M167" s="114">
        <v>1401.78</v>
      </c>
      <c r="N167" s="7">
        <v>1401.78</v>
      </c>
      <c r="O167" s="7">
        <v>1401.78</v>
      </c>
      <c r="P167" s="7">
        <v>1401.78</v>
      </c>
      <c r="Q167">
        <v>1.3577999999999999</v>
      </c>
      <c r="R167">
        <v>1.3577999999999999</v>
      </c>
      <c r="S167">
        <v>1.3577999999999999</v>
      </c>
      <c r="T167">
        <v>1.3577999999999999</v>
      </c>
      <c r="U167">
        <f t="shared" si="214"/>
        <v>210</v>
      </c>
      <c r="V167">
        <f t="shared" si="214"/>
        <v>210</v>
      </c>
      <c r="W167">
        <f t="shared" si="214"/>
        <v>210</v>
      </c>
      <c r="X167">
        <f t="shared" si="214"/>
        <v>210</v>
      </c>
      <c r="Y167">
        <f t="shared" si="215"/>
        <v>36</v>
      </c>
      <c r="Z167">
        <f t="shared" si="215"/>
        <v>36</v>
      </c>
      <c r="AA167">
        <f t="shared" si="215"/>
        <v>36</v>
      </c>
      <c r="AB167">
        <f t="shared" si="215"/>
        <v>36</v>
      </c>
      <c r="AC167" s="212">
        <f t="shared" si="216"/>
        <v>9.3628845317872099E-3</v>
      </c>
      <c r="AD167" s="212">
        <f t="shared" si="216"/>
        <v>9.3628845317872099E-3</v>
      </c>
      <c r="AE167" s="212">
        <f t="shared" si="216"/>
        <v>9.3628845317872099E-3</v>
      </c>
      <c r="AF167" s="212">
        <f t="shared" si="216"/>
        <v>9.3628845317872099E-3</v>
      </c>
      <c r="AG167" s="166">
        <f t="shared" si="217"/>
        <v>3.969E-4</v>
      </c>
      <c r="AH167" s="166">
        <f t="shared" si="217"/>
        <v>1.7345999999999999</v>
      </c>
      <c r="AI167" s="166">
        <f t="shared" si="217"/>
        <v>2</v>
      </c>
      <c r="AJ167" s="166">
        <f t="shared" si="217"/>
        <v>3.6734700000000002E-4</v>
      </c>
      <c r="AK167" s="114" t="str">
        <f>""</f>
        <v/>
      </c>
      <c r="AL167" s="7" t="str">
        <f>""</f>
        <v/>
      </c>
      <c r="AM167" s="7" t="str">
        <f>""</f>
        <v/>
      </c>
      <c r="AN167" s="7" t="str">
        <f>""</f>
        <v/>
      </c>
      <c r="AO167" s="7" t="str">
        <f>""</f>
        <v/>
      </c>
      <c r="AP167" s="7" t="str">
        <f>""</f>
        <v/>
      </c>
      <c r="AQ167" s="7" t="str">
        <f>""</f>
        <v/>
      </c>
      <c r="AR167" s="7" t="str">
        <f>""</f>
        <v/>
      </c>
      <c r="AS167" s="7" t="str">
        <f>""</f>
        <v/>
      </c>
      <c r="AT167" s="7" t="str">
        <f>""</f>
        <v/>
      </c>
      <c r="AU167" s="7" t="str">
        <f>""</f>
        <v/>
      </c>
      <c r="AV167" s="7" t="str">
        <f>""</f>
        <v/>
      </c>
      <c r="AW167" s="7" t="str">
        <f>""</f>
        <v/>
      </c>
      <c r="AX167" s="7" t="str">
        <f>""</f>
        <v/>
      </c>
      <c r="AY167" s="7" t="str">
        <f>""</f>
        <v/>
      </c>
      <c r="AZ167" s="118">
        <f t="shared" si="218"/>
        <v>0.9</v>
      </c>
      <c r="BA167" s="121" t="str">
        <f>""</f>
        <v/>
      </c>
      <c r="BB167" s="121" t="str">
        <f>""</f>
        <v/>
      </c>
      <c r="BC167" s="121" t="str">
        <f>""</f>
        <v/>
      </c>
    </row>
    <row r="168" spans="1:55" x14ac:dyDescent="0.25">
      <c r="A168" t="str">
        <f t="shared" si="213"/>
        <v>26015510</v>
      </c>
      <c r="D168">
        <v>2</v>
      </c>
      <c r="E168">
        <v>60</v>
      </c>
      <c r="F168">
        <v>155</v>
      </c>
      <c r="G168">
        <v>10</v>
      </c>
      <c r="H168">
        <v>10.9</v>
      </c>
      <c r="I168" t="str">
        <f>""</f>
        <v/>
      </c>
      <c r="J168" t="str">
        <f>""</f>
        <v/>
      </c>
      <c r="K168" t="str">
        <f>""</f>
        <v/>
      </c>
      <c r="L168" t="str">
        <f>""</f>
        <v/>
      </c>
      <c r="M168" s="114">
        <v>1631.58</v>
      </c>
      <c r="N168" s="7">
        <v>1631.58</v>
      </c>
      <c r="O168" s="7">
        <v>1631.58</v>
      </c>
      <c r="P168" s="7">
        <v>1631.58</v>
      </c>
      <c r="Q168">
        <v>1.3577999999999999</v>
      </c>
      <c r="R168">
        <v>1.3577999999999999</v>
      </c>
      <c r="S168">
        <v>1.3577999999999999</v>
      </c>
      <c r="T168">
        <v>1.3577999999999999</v>
      </c>
      <c r="U168">
        <f t="shared" si="214"/>
        <v>245</v>
      </c>
      <c r="V168">
        <f t="shared" si="214"/>
        <v>245</v>
      </c>
      <c r="W168">
        <f t="shared" si="214"/>
        <v>245</v>
      </c>
      <c r="X168">
        <f t="shared" si="214"/>
        <v>245</v>
      </c>
      <c r="Y168">
        <f t="shared" si="215"/>
        <v>42</v>
      </c>
      <c r="Z168">
        <f t="shared" si="215"/>
        <v>42</v>
      </c>
      <c r="AA168">
        <f t="shared" si="215"/>
        <v>42</v>
      </c>
      <c r="AB168">
        <f t="shared" si="215"/>
        <v>42</v>
      </c>
      <c r="AC168" s="212">
        <f t="shared" si="216"/>
        <v>1.350541871921996E-2</v>
      </c>
      <c r="AD168" s="212">
        <f t="shared" si="216"/>
        <v>1.350541871921996E-2</v>
      </c>
      <c r="AE168" s="212">
        <f t="shared" si="216"/>
        <v>1.350541871921996E-2</v>
      </c>
      <c r="AF168" s="212">
        <f t="shared" si="216"/>
        <v>1.350541871921996E-2</v>
      </c>
      <c r="AG168" s="166">
        <f t="shared" si="217"/>
        <v>3.969E-4</v>
      </c>
      <c r="AH168" s="166">
        <f t="shared" si="217"/>
        <v>1.7345999999999999</v>
      </c>
      <c r="AI168" s="166">
        <f t="shared" si="217"/>
        <v>2</v>
      </c>
      <c r="AJ168" s="166">
        <f t="shared" si="217"/>
        <v>3.6734700000000002E-4</v>
      </c>
      <c r="AK168" s="114" t="str">
        <f>""</f>
        <v/>
      </c>
      <c r="AL168" s="7" t="str">
        <f>""</f>
        <v/>
      </c>
      <c r="AM168" s="7" t="str">
        <f>""</f>
        <v/>
      </c>
      <c r="AN168" s="7" t="str">
        <f>""</f>
        <v/>
      </c>
      <c r="AO168" s="7" t="str">
        <f>""</f>
        <v/>
      </c>
      <c r="AP168" s="7" t="str">
        <f>""</f>
        <v/>
      </c>
      <c r="AQ168" s="7" t="str">
        <f>""</f>
        <v/>
      </c>
      <c r="AR168" s="7" t="str">
        <f>""</f>
        <v/>
      </c>
      <c r="AS168" s="7" t="str">
        <f>""</f>
        <v/>
      </c>
      <c r="AT168" s="7" t="str">
        <f>""</f>
        <v/>
      </c>
      <c r="AU168" s="7" t="str">
        <f>""</f>
        <v/>
      </c>
      <c r="AV168" s="7" t="str">
        <f>""</f>
        <v/>
      </c>
      <c r="AW168" s="7" t="str">
        <f>""</f>
        <v/>
      </c>
      <c r="AX168" s="7" t="str">
        <f>""</f>
        <v/>
      </c>
      <c r="AY168" s="7" t="str">
        <f>""</f>
        <v/>
      </c>
      <c r="AZ168" s="118">
        <f t="shared" si="218"/>
        <v>1</v>
      </c>
      <c r="BA168" s="121" t="str">
        <f>""</f>
        <v/>
      </c>
      <c r="BB168" s="121" t="str">
        <f>""</f>
        <v/>
      </c>
      <c r="BC168" s="121" t="str">
        <f>""</f>
        <v/>
      </c>
    </row>
    <row r="169" spans="1:55" x14ac:dyDescent="0.25">
      <c r="A169" t="str">
        <f t="shared" si="213"/>
        <v>26017510</v>
      </c>
      <c r="D169">
        <v>2</v>
      </c>
      <c r="E169">
        <v>60</v>
      </c>
      <c r="F169">
        <v>175</v>
      </c>
      <c r="G169">
        <v>10</v>
      </c>
      <c r="H169">
        <v>10.9</v>
      </c>
      <c r="I169" t="str">
        <f>""</f>
        <v/>
      </c>
      <c r="J169" t="str">
        <f>""</f>
        <v/>
      </c>
      <c r="K169" t="str">
        <f>""</f>
        <v/>
      </c>
      <c r="L169" t="str">
        <f>""</f>
        <v/>
      </c>
      <c r="M169" s="114">
        <v>1861.38</v>
      </c>
      <c r="N169" s="7">
        <v>1861.38</v>
      </c>
      <c r="O169" s="7">
        <v>1861.38</v>
      </c>
      <c r="P169" s="7">
        <v>1861.38</v>
      </c>
      <c r="Q169">
        <v>1.3577999999999999</v>
      </c>
      <c r="R169">
        <v>1.3577999999999999</v>
      </c>
      <c r="S169">
        <v>1.3577999999999999</v>
      </c>
      <c r="T169">
        <v>1.3577999999999999</v>
      </c>
      <c r="U169">
        <f t="shared" si="214"/>
        <v>279</v>
      </c>
      <c r="V169">
        <f t="shared" si="214"/>
        <v>279</v>
      </c>
      <c r="W169">
        <f t="shared" si="214"/>
        <v>279</v>
      </c>
      <c r="X169">
        <f t="shared" si="214"/>
        <v>279</v>
      </c>
      <c r="Y169">
        <f t="shared" si="215"/>
        <v>48</v>
      </c>
      <c r="Z169">
        <f t="shared" si="215"/>
        <v>48</v>
      </c>
      <c r="AA169">
        <f t="shared" si="215"/>
        <v>48</v>
      </c>
      <c r="AB169">
        <f t="shared" si="215"/>
        <v>48</v>
      </c>
      <c r="AC169" s="212">
        <f t="shared" si="216"/>
        <v>1.8597402846906478E-2</v>
      </c>
      <c r="AD169" s="212">
        <f t="shared" si="216"/>
        <v>1.8597402846906478E-2</v>
      </c>
      <c r="AE169" s="212">
        <f t="shared" si="216"/>
        <v>1.8597402846906478E-2</v>
      </c>
      <c r="AF169" s="212">
        <f t="shared" si="216"/>
        <v>1.8597402846906478E-2</v>
      </c>
      <c r="AG169" s="166">
        <f t="shared" si="217"/>
        <v>3.969E-4</v>
      </c>
      <c r="AH169" s="166">
        <f t="shared" si="217"/>
        <v>1.7345999999999999</v>
      </c>
      <c r="AI169" s="166">
        <f t="shared" si="217"/>
        <v>2</v>
      </c>
      <c r="AJ169" s="166">
        <f t="shared" si="217"/>
        <v>3.6734700000000002E-4</v>
      </c>
      <c r="AK169" s="114" t="str">
        <f>""</f>
        <v/>
      </c>
      <c r="AL169" s="7" t="str">
        <f>""</f>
        <v/>
      </c>
      <c r="AM169" s="7" t="str">
        <f>""</f>
        <v/>
      </c>
      <c r="AN169" s="7" t="str">
        <f>""</f>
        <v/>
      </c>
      <c r="AO169" s="7" t="str">
        <f>""</f>
        <v/>
      </c>
      <c r="AP169" s="7" t="str">
        <f>""</f>
        <v/>
      </c>
      <c r="AQ169" s="7" t="str">
        <f>""</f>
        <v/>
      </c>
      <c r="AR169" s="7" t="str">
        <f>""</f>
        <v/>
      </c>
      <c r="AS169" s="7" t="str">
        <f>""</f>
        <v/>
      </c>
      <c r="AT169" s="7" t="str">
        <f>""</f>
        <v/>
      </c>
      <c r="AU169" s="7" t="str">
        <f>""</f>
        <v/>
      </c>
      <c r="AV169" s="7" t="str">
        <f>""</f>
        <v/>
      </c>
      <c r="AW169" s="7" t="str">
        <f>""</f>
        <v/>
      </c>
      <c r="AX169" s="7" t="str">
        <f>""</f>
        <v/>
      </c>
      <c r="AY169" s="7" t="str">
        <f>""</f>
        <v/>
      </c>
      <c r="AZ169" s="118">
        <f t="shared" si="218"/>
        <v>1.2</v>
      </c>
      <c r="BA169" s="121" t="str">
        <f>""</f>
        <v/>
      </c>
      <c r="BB169" s="121" t="str">
        <f>""</f>
        <v/>
      </c>
      <c r="BC169" s="121" t="str">
        <f>""</f>
        <v/>
      </c>
    </row>
    <row r="170" spans="1:55" x14ac:dyDescent="0.25">
      <c r="A170" t="str">
        <f t="shared" si="213"/>
        <v>26019510</v>
      </c>
      <c r="D170">
        <v>2</v>
      </c>
      <c r="E170">
        <v>60</v>
      </c>
      <c r="F170">
        <v>195</v>
      </c>
      <c r="G170">
        <v>10</v>
      </c>
      <c r="H170">
        <v>10.9</v>
      </c>
      <c r="I170" t="str">
        <f>""</f>
        <v/>
      </c>
      <c r="J170" t="str">
        <f>""</f>
        <v/>
      </c>
      <c r="K170" t="str">
        <f>""</f>
        <v/>
      </c>
      <c r="L170" t="str">
        <f>""</f>
        <v/>
      </c>
      <c r="M170" s="114">
        <v>2091.1799999999998</v>
      </c>
      <c r="N170" s="7">
        <v>2091.1799999999998</v>
      </c>
      <c r="O170" s="7">
        <v>2091.1799999999998</v>
      </c>
      <c r="P170" s="7">
        <v>2091.1799999999998</v>
      </c>
      <c r="Q170">
        <v>1.3577999999999999</v>
      </c>
      <c r="R170">
        <v>1.3577999999999999</v>
      </c>
      <c r="S170">
        <v>1.3577999999999999</v>
      </c>
      <c r="T170">
        <v>1.3577999999999999</v>
      </c>
      <c r="U170">
        <f t="shared" si="214"/>
        <v>314</v>
      </c>
      <c r="V170">
        <f t="shared" si="214"/>
        <v>314</v>
      </c>
      <c r="W170">
        <f t="shared" si="214"/>
        <v>314</v>
      </c>
      <c r="X170">
        <f t="shared" si="214"/>
        <v>314</v>
      </c>
      <c r="Y170">
        <f t="shared" si="215"/>
        <v>54</v>
      </c>
      <c r="Z170">
        <f t="shared" si="215"/>
        <v>54</v>
      </c>
      <c r="AA170">
        <f t="shared" si="215"/>
        <v>54</v>
      </c>
      <c r="AB170">
        <f t="shared" si="215"/>
        <v>54</v>
      </c>
      <c r="AC170" s="212">
        <f t="shared" si="216"/>
        <v>2.4709926811142421E-2</v>
      </c>
      <c r="AD170" s="212">
        <f t="shared" si="216"/>
        <v>2.4709926811142421E-2</v>
      </c>
      <c r="AE170" s="212">
        <f t="shared" si="216"/>
        <v>2.4709926811142421E-2</v>
      </c>
      <c r="AF170" s="212">
        <f t="shared" si="216"/>
        <v>2.4709926811142421E-2</v>
      </c>
      <c r="AG170" s="166">
        <f t="shared" si="217"/>
        <v>3.969E-4</v>
      </c>
      <c r="AH170" s="166">
        <f t="shared" si="217"/>
        <v>1.7345999999999999</v>
      </c>
      <c r="AI170" s="166">
        <f t="shared" si="217"/>
        <v>2</v>
      </c>
      <c r="AJ170" s="166">
        <f t="shared" si="217"/>
        <v>3.6734700000000002E-4</v>
      </c>
      <c r="AK170" s="114" t="str">
        <f>""</f>
        <v/>
      </c>
      <c r="AL170" s="7" t="str">
        <f>""</f>
        <v/>
      </c>
      <c r="AM170" s="7" t="str">
        <f>""</f>
        <v/>
      </c>
      <c r="AN170" s="7" t="str">
        <f>""</f>
        <v/>
      </c>
      <c r="AO170" s="7" t="str">
        <f>""</f>
        <v/>
      </c>
      <c r="AP170" s="7" t="str">
        <f>""</f>
        <v/>
      </c>
      <c r="AQ170" s="7" t="str">
        <f>""</f>
        <v/>
      </c>
      <c r="AR170" s="7" t="str">
        <f>""</f>
        <v/>
      </c>
      <c r="AS170" s="7" t="str">
        <f>""</f>
        <v/>
      </c>
      <c r="AT170" s="7" t="str">
        <f>""</f>
        <v/>
      </c>
      <c r="AU170" s="7" t="str">
        <f>""</f>
        <v/>
      </c>
      <c r="AV170" s="7" t="str">
        <f>""</f>
        <v/>
      </c>
      <c r="AW170" s="7" t="str">
        <f>""</f>
        <v/>
      </c>
      <c r="AX170" s="7" t="str">
        <f>""</f>
        <v/>
      </c>
      <c r="AY170" s="7" t="str">
        <f>""</f>
        <v/>
      </c>
      <c r="AZ170" s="118">
        <f t="shared" si="218"/>
        <v>1.3</v>
      </c>
      <c r="BA170" s="121" t="str">
        <f>""</f>
        <v/>
      </c>
      <c r="BB170" s="121" t="str">
        <f>""</f>
        <v/>
      </c>
      <c r="BC170" s="121" t="str">
        <f>""</f>
        <v/>
      </c>
    </row>
    <row r="171" spans="1:55" x14ac:dyDescent="0.25">
      <c r="A171" t="str">
        <f t="shared" si="213"/>
        <v>26021510</v>
      </c>
      <c r="D171">
        <v>2</v>
      </c>
      <c r="E171">
        <v>60</v>
      </c>
      <c r="F171">
        <v>215</v>
      </c>
      <c r="G171">
        <v>10</v>
      </c>
      <c r="H171">
        <v>10.9</v>
      </c>
      <c r="I171" t="str">
        <f>""</f>
        <v/>
      </c>
      <c r="J171" t="str">
        <f>""</f>
        <v/>
      </c>
      <c r="K171" t="str">
        <f>""</f>
        <v/>
      </c>
      <c r="L171" t="str">
        <f>""</f>
        <v/>
      </c>
      <c r="M171" s="114">
        <v>2320.98</v>
      </c>
      <c r="N171" s="7">
        <v>2320.98</v>
      </c>
      <c r="O171" s="7">
        <v>2320.98</v>
      </c>
      <c r="P171" s="7">
        <v>2320.98</v>
      </c>
      <c r="Q171">
        <v>1.3577999999999999</v>
      </c>
      <c r="R171">
        <v>1.3577999999999999</v>
      </c>
      <c r="S171">
        <v>1.3577999999999999</v>
      </c>
      <c r="T171">
        <v>1.3577999999999999</v>
      </c>
      <c r="U171">
        <f t="shared" si="214"/>
        <v>348</v>
      </c>
      <c r="V171">
        <f t="shared" si="214"/>
        <v>348</v>
      </c>
      <c r="W171">
        <f t="shared" si="214"/>
        <v>348</v>
      </c>
      <c r="X171">
        <f t="shared" si="214"/>
        <v>348</v>
      </c>
      <c r="Y171">
        <f t="shared" si="215"/>
        <v>60</v>
      </c>
      <c r="Z171">
        <f t="shared" si="215"/>
        <v>60</v>
      </c>
      <c r="AA171">
        <f t="shared" si="215"/>
        <v>60</v>
      </c>
      <c r="AB171">
        <f t="shared" si="215"/>
        <v>60</v>
      </c>
      <c r="AC171" s="212">
        <f t="shared" si="216"/>
        <v>3.1911749500725888E-2</v>
      </c>
      <c r="AD171" s="212">
        <f t="shared" si="216"/>
        <v>3.1911749500725888E-2</v>
      </c>
      <c r="AE171" s="212">
        <f t="shared" si="216"/>
        <v>3.1911749500725888E-2</v>
      </c>
      <c r="AF171" s="212">
        <f t="shared" si="216"/>
        <v>3.1911749500725888E-2</v>
      </c>
      <c r="AG171" s="166">
        <f t="shared" si="217"/>
        <v>3.969E-4</v>
      </c>
      <c r="AH171" s="166">
        <f t="shared" si="217"/>
        <v>1.7345999999999999</v>
      </c>
      <c r="AI171" s="166">
        <f t="shared" si="217"/>
        <v>2</v>
      </c>
      <c r="AJ171" s="166">
        <f t="shared" si="217"/>
        <v>3.6734700000000002E-4</v>
      </c>
      <c r="AK171" s="114" t="str">
        <f>""</f>
        <v/>
      </c>
      <c r="AL171" s="7" t="str">
        <f>""</f>
        <v/>
      </c>
      <c r="AM171" s="7" t="str">
        <f>""</f>
        <v/>
      </c>
      <c r="AN171" s="7" t="str">
        <f>""</f>
        <v/>
      </c>
      <c r="AO171" s="7" t="str">
        <f>""</f>
        <v/>
      </c>
      <c r="AP171" s="7" t="str">
        <f>""</f>
        <v/>
      </c>
      <c r="AQ171" s="7" t="str">
        <f>""</f>
        <v/>
      </c>
      <c r="AR171" s="7" t="str">
        <f>""</f>
        <v/>
      </c>
      <c r="AS171" s="7" t="str">
        <f>""</f>
        <v/>
      </c>
      <c r="AT171" s="7" t="str">
        <f>""</f>
        <v/>
      </c>
      <c r="AU171" s="7" t="str">
        <f>""</f>
        <v/>
      </c>
      <c r="AV171" s="7" t="str">
        <f>""</f>
        <v/>
      </c>
      <c r="AW171" s="7" t="str">
        <f>""</f>
        <v/>
      </c>
      <c r="AX171" s="7" t="str">
        <f>""</f>
        <v/>
      </c>
      <c r="AY171" s="7" t="str">
        <f>""</f>
        <v/>
      </c>
      <c r="AZ171" s="118">
        <f t="shared" si="218"/>
        <v>1.4</v>
      </c>
      <c r="BA171" s="121" t="str">
        <f>""</f>
        <v/>
      </c>
      <c r="BB171" s="121" t="str">
        <f>""</f>
        <v/>
      </c>
      <c r="BC171" s="121" t="str">
        <f>""</f>
        <v/>
      </c>
    </row>
    <row r="172" spans="1:55" x14ac:dyDescent="0.25">
      <c r="A172" t="str">
        <f t="shared" si="213"/>
        <v>26023510</v>
      </c>
      <c r="D172">
        <v>2</v>
      </c>
      <c r="E172">
        <v>60</v>
      </c>
      <c r="F172">
        <v>235</v>
      </c>
      <c r="G172">
        <v>10</v>
      </c>
      <c r="H172">
        <v>10.9</v>
      </c>
      <c r="I172" t="str">
        <f>""</f>
        <v/>
      </c>
      <c r="J172" t="str">
        <f>""</f>
        <v/>
      </c>
      <c r="K172" t="str">
        <f>""</f>
        <v/>
      </c>
      <c r="L172" t="str">
        <f>""</f>
        <v/>
      </c>
      <c r="M172" s="114">
        <v>2550.7800000000002</v>
      </c>
      <c r="N172" s="7">
        <v>2550.7800000000002</v>
      </c>
      <c r="O172" s="7">
        <v>2550.7800000000002</v>
      </c>
      <c r="P172" s="7">
        <v>2550.7800000000002</v>
      </c>
      <c r="Q172">
        <v>1.3577999999999999</v>
      </c>
      <c r="R172">
        <v>1.3577999999999999</v>
      </c>
      <c r="S172">
        <v>1.3577999999999999</v>
      </c>
      <c r="T172">
        <v>1.3577999999999999</v>
      </c>
      <c r="U172">
        <f t="shared" si="214"/>
        <v>383</v>
      </c>
      <c r="V172">
        <f t="shared" si="214"/>
        <v>383</v>
      </c>
      <c r="W172">
        <f t="shared" si="214"/>
        <v>383</v>
      </c>
      <c r="X172">
        <f t="shared" si="214"/>
        <v>383</v>
      </c>
      <c r="Y172">
        <f t="shared" si="215"/>
        <v>66</v>
      </c>
      <c r="Z172">
        <f t="shared" si="215"/>
        <v>66</v>
      </c>
      <c r="AA172">
        <f t="shared" si="215"/>
        <v>66</v>
      </c>
      <c r="AB172">
        <f t="shared" si="215"/>
        <v>66</v>
      </c>
      <c r="AC172" s="212">
        <f t="shared" si="216"/>
        <v>4.0269624383008538E-2</v>
      </c>
      <c r="AD172" s="212">
        <f t="shared" si="216"/>
        <v>4.0269624383008538E-2</v>
      </c>
      <c r="AE172" s="212">
        <f t="shared" si="216"/>
        <v>4.0269624383008538E-2</v>
      </c>
      <c r="AF172" s="212">
        <f t="shared" si="216"/>
        <v>4.0269624383008538E-2</v>
      </c>
      <c r="AG172" s="166">
        <f t="shared" si="217"/>
        <v>3.969E-4</v>
      </c>
      <c r="AH172" s="166">
        <f t="shared" si="217"/>
        <v>1.7345999999999999</v>
      </c>
      <c r="AI172" s="166">
        <f t="shared" si="217"/>
        <v>2</v>
      </c>
      <c r="AJ172" s="166">
        <f t="shared" si="217"/>
        <v>3.6734700000000002E-4</v>
      </c>
      <c r="AK172" s="114" t="str">
        <f>""</f>
        <v/>
      </c>
      <c r="AL172" s="7" t="str">
        <f>""</f>
        <v/>
      </c>
      <c r="AM172" s="7" t="str">
        <f>""</f>
        <v/>
      </c>
      <c r="AN172" s="7" t="str">
        <f>""</f>
        <v/>
      </c>
      <c r="AO172" s="7" t="str">
        <f>""</f>
        <v/>
      </c>
      <c r="AP172" s="7" t="str">
        <f>""</f>
        <v/>
      </c>
      <c r="AQ172" s="7" t="str">
        <f>""</f>
        <v/>
      </c>
      <c r="AR172" s="7" t="str">
        <f>""</f>
        <v/>
      </c>
      <c r="AS172" s="7" t="str">
        <f>""</f>
        <v/>
      </c>
      <c r="AT172" s="7" t="str">
        <f>""</f>
        <v/>
      </c>
      <c r="AU172" s="7" t="str">
        <f>""</f>
        <v/>
      </c>
      <c r="AV172" s="7" t="str">
        <f>""</f>
        <v/>
      </c>
      <c r="AW172" s="7" t="str">
        <f>""</f>
        <v/>
      </c>
      <c r="AX172" s="7" t="str">
        <f>""</f>
        <v/>
      </c>
      <c r="AY172" s="7" t="str">
        <f>""</f>
        <v/>
      </c>
      <c r="AZ172" s="118">
        <f t="shared" si="218"/>
        <v>1.6</v>
      </c>
      <c r="BA172" s="121" t="str">
        <f>""</f>
        <v/>
      </c>
      <c r="BB172" s="121" t="str">
        <f>""</f>
        <v/>
      </c>
      <c r="BC172" s="121" t="str">
        <f>""</f>
        <v/>
      </c>
    </row>
    <row r="173" spans="1:55" x14ac:dyDescent="0.25">
      <c r="A173" t="str">
        <f t="shared" si="213"/>
        <v>2655510</v>
      </c>
      <c r="D173">
        <v>2</v>
      </c>
      <c r="E173">
        <v>65</v>
      </c>
      <c r="F173">
        <v>55</v>
      </c>
      <c r="G173">
        <v>10</v>
      </c>
      <c r="H173">
        <v>10.9</v>
      </c>
      <c r="I173" t="str">
        <f>""</f>
        <v/>
      </c>
      <c r="J173" t="str">
        <f>""</f>
        <v/>
      </c>
      <c r="K173" t="str">
        <f>""</f>
        <v/>
      </c>
      <c r="L173" t="str">
        <f>""</f>
        <v/>
      </c>
      <c r="M173" s="114">
        <v>496.02</v>
      </c>
      <c r="N173" s="7">
        <v>496.02</v>
      </c>
      <c r="O173" s="7">
        <v>496.02</v>
      </c>
      <c r="P173" s="7">
        <v>496.02</v>
      </c>
      <c r="Q173">
        <v>1.3466</v>
      </c>
      <c r="R173">
        <v>1.3466</v>
      </c>
      <c r="S173">
        <v>1.3466</v>
      </c>
      <c r="T173">
        <v>1.3466</v>
      </c>
      <c r="U173">
        <f t="shared" si="214"/>
        <v>76</v>
      </c>
      <c r="V173">
        <f t="shared" si="214"/>
        <v>76</v>
      </c>
      <c r="W173">
        <f t="shared" si="214"/>
        <v>76</v>
      </c>
      <c r="X173">
        <f t="shared" si="214"/>
        <v>76</v>
      </c>
      <c r="Y173">
        <f t="shared" si="215"/>
        <v>13</v>
      </c>
      <c r="Z173">
        <f t="shared" si="215"/>
        <v>13</v>
      </c>
      <c r="AA173">
        <f t="shared" si="215"/>
        <v>13</v>
      </c>
      <c r="AB173">
        <f t="shared" si="215"/>
        <v>13</v>
      </c>
      <c r="AC173" s="212">
        <f t="shared" si="216"/>
        <v>8.7861503241324094E-4</v>
      </c>
      <c r="AD173" s="212">
        <f t="shared" si="216"/>
        <v>8.7861503241324094E-4</v>
      </c>
      <c r="AE173" s="212">
        <f t="shared" si="216"/>
        <v>8.7861503241324094E-4</v>
      </c>
      <c r="AF173" s="212">
        <f t="shared" si="216"/>
        <v>8.7861503241324094E-4</v>
      </c>
      <c r="AG173" s="166">
        <f t="shared" si="217"/>
        <v>3.969E-4</v>
      </c>
      <c r="AH173" s="166">
        <f t="shared" si="217"/>
        <v>1.7345999999999999</v>
      </c>
      <c r="AI173" s="166">
        <f t="shared" si="217"/>
        <v>2</v>
      </c>
      <c r="AJ173" s="166">
        <f t="shared" si="217"/>
        <v>3.6734700000000002E-4</v>
      </c>
      <c r="AK173" s="114" t="str">
        <f>""</f>
        <v/>
      </c>
      <c r="AL173" s="7" t="str">
        <f>""</f>
        <v/>
      </c>
      <c r="AM173" s="7" t="str">
        <f>""</f>
        <v/>
      </c>
      <c r="AN173" s="7" t="str">
        <f>""</f>
        <v/>
      </c>
      <c r="AO173" s="7" t="str">
        <f>""</f>
        <v/>
      </c>
      <c r="AP173" s="7" t="str">
        <f>""</f>
        <v/>
      </c>
      <c r="AQ173" s="7" t="str">
        <f>""</f>
        <v/>
      </c>
      <c r="AR173" s="7" t="str">
        <f>""</f>
        <v/>
      </c>
      <c r="AS173" s="7" t="str">
        <f>""</f>
        <v/>
      </c>
      <c r="AT173" s="7" t="str">
        <f>""</f>
        <v/>
      </c>
      <c r="AU173" s="7" t="str">
        <f>""</f>
        <v/>
      </c>
      <c r="AV173" s="7" t="str">
        <f>""</f>
        <v/>
      </c>
      <c r="AW173" s="7" t="str">
        <f>""</f>
        <v/>
      </c>
      <c r="AX173" s="7" t="str">
        <f>""</f>
        <v/>
      </c>
      <c r="AY173" s="7" t="str">
        <f>""</f>
        <v/>
      </c>
      <c r="AZ173" s="118">
        <f t="shared" si="218"/>
        <v>0.4</v>
      </c>
      <c r="BA173" s="121" t="str">
        <f>""</f>
        <v/>
      </c>
      <c r="BB173" s="121" t="str">
        <f>""</f>
        <v/>
      </c>
      <c r="BC173" s="121" t="str">
        <f>""</f>
        <v/>
      </c>
    </row>
    <row r="174" spans="1:55" x14ac:dyDescent="0.25">
      <c r="A174" t="str">
        <f t="shared" si="213"/>
        <v>2656510</v>
      </c>
      <c r="D174">
        <v>2</v>
      </c>
      <c r="E174">
        <v>65</v>
      </c>
      <c r="F174">
        <v>65</v>
      </c>
      <c r="G174">
        <v>10</v>
      </c>
      <c r="H174">
        <v>10.9</v>
      </c>
      <c r="I174" t="str">
        <f>""</f>
        <v/>
      </c>
      <c r="J174" t="str">
        <f>""</f>
        <v/>
      </c>
      <c r="K174" t="str">
        <f>""</f>
        <v/>
      </c>
      <c r="L174" t="str">
        <f>""</f>
        <v/>
      </c>
      <c r="M174" s="114">
        <v>614.12</v>
      </c>
      <c r="N174" s="7">
        <v>614.12</v>
      </c>
      <c r="O174" s="7">
        <v>614.12</v>
      </c>
      <c r="P174" s="7">
        <v>614.12</v>
      </c>
      <c r="Q174">
        <v>1.3466</v>
      </c>
      <c r="R174">
        <v>1.3466</v>
      </c>
      <c r="S174">
        <v>1.3466</v>
      </c>
      <c r="T174">
        <v>1.3466</v>
      </c>
      <c r="U174">
        <f t="shared" si="214"/>
        <v>94</v>
      </c>
      <c r="V174">
        <f t="shared" si="214"/>
        <v>94</v>
      </c>
      <c r="W174">
        <f t="shared" si="214"/>
        <v>94</v>
      </c>
      <c r="X174">
        <f t="shared" si="214"/>
        <v>94</v>
      </c>
      <c r="Y174">
        <f t="shared" si="215"/>
        <v>16</v>
      </c>
      <c r="Z174">
        <f t="shared" si="215"/>
        <v>16</v>
      </c>
      <c r="AA174">
        <f t="shared" si="215"/>
        <v>16</v>
      </c>
      <c r="AB174">
        <f t="shared" si="215"/>
        <v>16</v>
      </c>
      <c r="AC174" s="212">
        <f t="shared" si="216"/>
        <v>1.4043856436128344E-3</v>
      </c>
      <c r="AD174" s="212">
        <f t="shared" si="216"/>
        <v>1.4043856436128344E-3</v>
      </c>
      <c r="AE174" s="212">
        <f t="shared" si="216"/>
        <v>1.4043856436128344E-3</v>
      </c>
      <c r="AF174" s="212">
        <f t="shared" si="216"/>
        <v>1.4043856436128344E-3</v>
      </c>
      <c r="AG174" s="166">
        <f t="shared" si="217"/>
        <v>3.969E-4</v>
      </c>
      <c r="AH174" s="166">
        <f t="shared" si="217"/>
        <v>1.7345999999999999</v>
      </c>
      <c r="AI174" s="166">
        <f t="shared" si="217"/>
        <v>2</v>
      </c>
      <c r="AJ174" s="166">
        <f t="shared" si="217"/>
        <v>3.6734700000000002E-4</v>
      </c>
      <c r="AK174" s="114" t="str">
        <f>""</f>
        <v/>
      </c>
      <c r="AL174" s="7" t="str">
        <f>""</f>
        <v/>
      </c>
      <c r="AM174" s="7" t="str">
        <f>""</f>
        <v/>
      </c>
      <c r="AN174" s="7" t="str">
        <f>""</f>
        <v/>
      </c>
      <c r="AO174" s="7" t="str">
        <f>""</f>
        <v/>
      </c>
      <c r="AP174" s="7" t="str">
        <f>""</f>
        <v/>
      </c>
      <c r="AQ174" s="7" t="str">
        <f>""</f>
        <v/>
      </c>
      <c r="AR174" s="7" t="str">
        <f>""</f>
        <v/>
      </c>
      <c r="AS174" s="7" t="str">
        <f>""</f>
        <v/>
      </c>
      <c r="AT174" s="7" t="str">
        <f>""</f>
        <v/>
      </c>
      <c r="AU174" s="7" t="str">
        <f>""</f>
        <v/>
      </c>
      <c r="AV174" s="7" t="str">
        <f>""</f>
        <v/>
      </c>
      <c r="AW174" s="7" t="str">
        <f>""</f>
        <v/>
      </c>
      <c r="AX174" s="7" t="str">
        <f>""</f>
        <v/>
      </c>
      <c r="AY174" s="7" t="str">
        <f>""</f>
        <v/>
      </c>
      <c r="AZ174" s="118">
        <f t="shared" si="218"/>
        <v>0.4</v>
      </c>
      <c r="BA174" s="121" t="str">
        <f>""</f>
        <v/>
      </c>
      <c r="BB174" s="121" t="str">
        <f>""</f>
        <v/>
      </c>
      <c r="BC174" s="121" t="str">
        <f>""</f>
        <v/>
      </c>
    </row>
    <row r="175" spans="1:55" x14ac:dyDescent="0.25">
      <c r="A175" t="str">
        <f t="shared" si="213"/>
        <v>2657510</v>
      </c>
      <c r="D175">
        <v>2</v>
      </c>
      <c r="E175">
        <v>65</v>
      </c>
      <c r="F175">
        <v>75</v>
      </c>
      <c r="G175">
        <v>10</v>
      </c>
      <c r="H175">
        <v>10.9</v>
      </c>
      <c r="I175" t="str">
        <f>""</f>
        <v/>
      </c>
      <c r="J175" t="str">
        <f>""</f>
        <v/>
      </c>
      <c r="K175" t="str">
        <f>""</f>
        <v/>
      </c>
      <c r="L175" t="str">
        <f>""</f>
        <v/>
      </c>
      <c r="M175" s="114">
        <v>732.22</v>
      </c>
      <c r="N175" s="7">
        <v>732.22</v>
      </c>
      <c r="O175" s="7">
        <v>732.22</v>
      </c>
      <c r="P175" s="7">
        <v>732.22</v>
      </c>
      <c r="Q175">
        <v>1.3466</v>
      </c>
      <c r="R175">
        <v>1.3466</v>
      </c>
      <c r="S175">
        <v>1.3466</v>
      </c>
      <c r="T175">
        <v>1.3466</v>
      </c>
      <c r="U175">
        <f t="shared" si="214"/>
        <v>112</v>
      </c>
      <c r="V175">
        <f t="shared" si="214"/>
        <v>112</v>
      </c>
      <c r="W175">
        <f t="shared" si="214"/>
        <v>112</v>
      </c>
      <c r="X175">
        <f t="shared" si="214"/>
        <v>112</v>
      </c>
      <c r="Y175">
        <f t="shared" si="215"/>
        <v>19</v>
      </c>
      <c r="Z175">
        <f t="shared" si="215"/>
        <v>19</v>
      </c>
      <c r="AA175">
        <f t="shared" si="215"/>
        <v>19</v>
      </c>
      <c r="AB175">
        <f t="shared" si="215"/>
        <v>19</v>
      </c>
      <c r="AC175" s="212">
        <f t="shared" si="216"/>
        <v>2.0785972264312914E-3</v>
      </c>
      <c r="AD175" s="212">
        <f t="shared" si="216"/>
        <v>2.0785972264312914E-3</v>
      </c>
      <c r="AE175" s="212">
        <f t="shared" si="216"/>
        <v>2.0785972264312914E-3</v>
      </c>
      <c r="AF175" s="212">
        <f t="shared" si="216"/>
        <v>2.0785972264312914E-3</v>
      </c>
      <c r="AG175" s="166">
        <f t="shared" si="217"/>
        <v>3.969E-4</v>
      </c>
      <c r="AH175" s="166">
        <f t="shared" si="217"/>
        <v>1.7345999999999999</v>
      </c>
      <c r="AI175" s="166">
        <f t="shared" si="217"/>
        <v>2</v>
      </c>
      <c r="AJ175" s="166">
        <f t="shared" si="217"/>
        <v>3.6734700000000002E-4</v>
      </c>
      <c r="AK175" s="114" t="str">
        <f>""</f>
        <v/>
      </c>
      <c r="AL175" s="7" t="str">
        <f>""</f>
        <v/>
      </c>
      <c r="AM175" s="7" t="str">
        <f>""</f>
        <v/>
      </c>
      <c r="AN175" s="7" t="str">
        <f>""</f>
        <v/>
      </c>
      <c r="AO175" s="7" t="str">
        <f>""</f>
        <v/>
      </c>
      <c r="AP175" s="7" t="str">
        <f>""</f>
        <v/>
      </c>
      <c r="AQ175" s="7" t="str">
        <f>""</f>
        <v/>
      </c>
      <c r="AR175" s="7" t="str">
        <f>""</f>
        <v/>
      </c>
      <c r="AS175" s="7" t="str">
        <f>""</f>
        <v/>
      </c>
      <c r="AT175" s="7" t="str">
        <f>""</f>
        <v/>
      </c>
      <c r="AU175" s="7" t="str">
        <f>""</f>
        <v/>
      </c>
      <c r="AV175" s="7" t="str">
        <f>""</f>
        <v/>
      </c>
      <c r="AW175" s="7" t="str">
        <f>""</f>
        <v/>
      </c>
      <c r="AX175" s="7" t="str">
        <f>""</f>
        <v/>
      </c>
      <c r="AY175" s="7" t="str">
        <f>""</f>
        <v/>
      </c>
      <c r="AZ175" s="118">
        <f t="shared" si="218"/>
        <v>0.5</v>
      </c>
      <c r="BA175" s="121" t="str">
        <f>""</f>
        <v/>
      </c>
      <c r="BB175" s="121" t="str">
        <f>""</f>
        <v/>
      </c>
      <c r="BC175" s="121" t="str">
        <f>""</f>
        <v/>
      </c>
    </row>
    <row r="176" spans="1:55" x14ac:dyDescent="0.25">
      <c r="A176" t="str">
        <f t="shared" si="213"/>
        <v>2658510</v>
      </c>
      <c r="D176">
        <v>2</v>
      </c>
      <c r="E176">
        <v>65</v>
      </c>
      <c r="F176">
        <v>85</v>
      </c>
      <c r="G176">
        <v>10</v>
      </c>
      <c r="H176">
        <v>10.9</v>
      </c>
      <c r="I176" t="str">
        <f>""</f>
        <v/>
      </c>
      <c r="J176" t="str">
        <f>""</f>
        <v/>
      </c>
      <c r="K176" t="str">
        <f>""</f>
        <v/>
      </c>
      <c r="L176" t="str">
        <f>""</f>
        <v/>
      </c>
      <c r="M176" s="114">
        <v>850.32</v>
      </c>
      <c r="N176" s="7">
        <v>850.32</v>
      </c>
      <c r="O176" s="7">
        <v>850.32</v>
      </c>
      <c r="P176" s="7">
        <v>850.32</v>
      </c>
      <c r="Q176">
        <v>1.3466</v>
      </c>
      <c r="R176">
        <v>1.3466</v>
      </c>
      <c r="S176">
        <v>1.3466</v>
      </c>
      <c r="T176">
        <v>1.3466</v>
      </c>
      <c r="U176">
        <f t="shared" si="214"/>
        <v>130</v>
      </c>
      <c r="V176">
        <f t="shared" si="214"/>
        <v>130</v>
      </c>
      <c r="W176">
        <f t="shared" si="214"/>
        <v>130</v>
      </c>
      <c r="X176">
        <f t="shared" si="214"/>
        <v>130</v>
      </c>
      <c r="Y176">
        <f t="shared" si="215"/>
        <v>22</v>
      </c>
      <c r="Z176">
        <f t="shared" si="215"/>
        <v>22</v>
      </c>
      <c r="AA176">
        <f t="shared" si="215"/>
        <v>22</v>
      </c>
      <c r="AB176">
        <f t="shared" si="215"/>
        <v>22</v>
      </c>
      <c r="AC176" s="212">
        <f t="shared" si="216"/>
        <v>2.9127300631745143E-3</v>
      </c>
      <c r="AD176" s="212">
        <f t="shared" si="216"/>
        <v>2.9127300631745143E-3</v>
      </c>
      <c r="AE176" s="212">
        <f t="shared" si="216"/>
        <v>2.9127300631745143E-3</v>
      </c>
      <c r="AF176" s="212">
        <f t="shared" si="216"/>
        <v>2.9127300631745143E-3</v>
      </c>
      <c r="AG176" s="166">
        <f t="shared" si="217"/>
        <v>3.969E-4</v>
      </c>
      <c r="AH176" s="166">
        <f t="shared" si="217"/>
        <v>1.7345999999999999</v>
      </c>
      <c r="AI176" s="166">
        <f t="shared" si="217"/>
        <v>2</v>
      </c>
      <c r="AJ176" s="166">
        <f t="shared" si="217"/>
        <v>3.6734700000000002E-4</v>
      </c>
      <c r="AK176" s="114" t="str">
        <f>""</f>
        <v/>
      </c>
      <c r="AL176" s="7" t="str">
        <f>""</f>
        <v/>
      </c>
      <c r="AM176" s="7" t="str">
        <f>""</f>
        <v/>
      </c>
      <c r="AN176" s="7" t="str">
        <f>""</f>
        <v/>
      </c>
      <c r="AO176" s="7" t="str">
        <f>""</f>
        <v/>
      </c>
      <c r="AP176" s="7" t="str">
        <f>""</f>
        <v/>
      </c>
      <c r="AQ176" s="7" t="str">
        <f>""</f>
        <v/>
      </c>
      <c r="AR176" s="7" t="str">
        <f>""</f>
        <v/>
      </c>
      <c r="AS176" s="7" t="str">
        <f>""</f>
        <v/>
      </c>
      <c r="AT176" s="7" t="str">
        <f>""</f>
        <v/>
      </c>
      <c r="AU176" s="7" t="str">
        <f>""</f>
        <v/>
      </c>
      <c r="AV176" s="7" t="str">
        <f>""</f>
        <v/>
      </c>
      <c r="AW176" s="7" t="str">
        <f>""</f>
        <v/>
      </c>
      <c r="AX176" s="7" t="str">
        <f>""</f>
        <v/>
      </c>
      <c r="AY176" s="7" t="str">
        <f>""</f>
        <v/>
      </c>
      <c r="AZ176" s="118">
        <f t="shared" si="218"/>
        <v>0.6</v>
      </c>
      <c r="BA176" s="121" t="str">
        <f>""</f>
        <v/>
      </c>
      <c r="BB176" s="121" t="str">
        <f>""</f>
        <v/>
      </c>
      <c r="BC176" s="121" t="str">
        <f>""</f>
        <v/>
      </c>
    </row>
    <row r="177" spans="1:55" x14ac:dyDescent="0.25">
      <c r="A177" t="str">
        <f t="shared" si="213"/>
        <v>2659510</v>
      </c>
      <c r="D177">
        <v>2</v>
      </c>
      <c r="E177">
        <v>65</v>
      </c>
      <c r="F177">
        <v>95</v>
      </c>
      <c r="G177">
        <v>10</v>
      </c>
      <c r="H177">
        <v>10.9</v>
      </c>
      <c r="I177" t="str">
        <f>""</f>
        <v/>
      </c>
      <c r="J177" t="str">
        <f>""</f>
        <v/>
      </c>
      <c r="K177" t="str">
        <f>""</f>
        <v/>
      </c>
      <c r="L177" t="str">
        <f>""</f>
        <v/>
      </c>
      <c r="M177" s="114">
        <v>968.42</v>
      </c>
      <c r="N177" s="7">
        <v>968.42</v>
      </c>
      <c r="O177" s="7">
        <v>968.42</v>
      </c>
      <c r="P177" s="7">
        <v>968.42</v>
      </c>
      <c r="Q177">
        <v>1.3466</v>
      </c>
      <c r="R177">
        <v>1.3466</v>
      </c>
      <c r="S177">
        <v>1.3466</v>
      </c>
      <c r="T177">
        <v>1.3466</v>
      </c>
      <c r="U177">
        <f t="shared" si="214"/>
        <v>148</v>
      </c>
      <c r="V177">
        <f t="shared" si="214"/>
        <v>148</v>
      </c>
      <c r="W177">
        <f t="shared" si="214"/>
        <v>148</v>
      </c>
      <c r="X177">
        <f t="shared" si="214"/>
        <v>148</v>
      </c>
      <c r="Y177">
        <f t="shared" si="215"/>
        <v>25</v>
      </c>
      <c r="Z177">
        <f t="shared" si="215"/>
        <v>25</v>
      </c>
      <c r="AA177">
        <f t="shared" si="215"/>
        <v>25</v>
      </c>
      <c r="AB177">
        <f t="shared" si="215"/>
        <v>25</v>
      </c>
      <c r="AC177" s="212">
        <f t="shared" si="216"/>
        <v>3.9177811032342748E-3</v>
      </c>
      <c r="AD177" s="212">
        <f t="shared" si="216"/>
        <v>3.9177811032342748E-3</v>
      </c>
      <c r="AE177" s="212">
        <f t="shared" si="216"/>
        <v>3.9177811032342748E-3</v>
      </c>
      <c r="AF177" s="212">
        <f t="shared" si="216"/>
        <v>3.9177811032342748E-3</v>
      </c>
      <c r="AG177" s="166">
        <f t="shared" si="217"/>
        <v>3.969E-4</v>
      </c>
      <c r="AH177" s="166">
        <f t="shared" si="217"/>
        <v>1.7345999999999999</v>
      </c>
      <c r="AI177" s="166">
        <f t="shared" si="217"/>
        <v>2</v>
      </c>
      <c r="AJ177" s="166">
        <f t="shared" si="217"/>
        <v>3.6734700000000002E-4</v>
      </c>
      <c r="AK177" s="114" t="str">
        <f>""</f>
        <v/>
      </c>
      <c r="AL177" s="7" t="str">
        <f>""</f>
        <v/>
      </c>
      <c r="AM177" s="7" t="str">
        <f>""</f>
        <v/>
      </c>
      <c r="AN177" s="7" t="str">
        <f>""</f>
        <v/>
      </c>
      <c r="AO177" s="7" t="str">
        <f>""</f>
        <v/>
      </c>
      <c r="AP177" s="7" t="str">
        <f>""</f>
        <v/>
      </c>
      <c r="AQ177" s="7" t="str">
        <f>""</f>
        <v/>
      </c>
      <c r="AR177" s="7" t="str">
        <f>""</f>
        <v/>
      </c>
      <c r="AS177" s="7" t="str">
        <f>""</f>
        <v/>
      </c>
      <c r="AT177" s="7" t="str">
        <f>""</f>
        <v/>
      </c>
      <c r="AU177" s="7" t="str">
        <f>""</f>
        <v/>
      </c>
      <c r="AV177" s="7" t="str">
        <f>""</f>
        <v/>
      </c>
      <c r="AW177" s="7" t="str">
        <f>""</f>
        <v/>
      </c>
      <c r="AX177" s="7" t="str">
        <f>""</f>
        <v/>
      </c>
      <c r="AY177" s="7" t="str">
        <f>""</f>
        <v/>
      </c>
      <c r="AZ177" s="118">
        <f t="shared" si="218"/>
        <v>0.6</v>
      </c>
      <c r="BA177" s="121" t="str">
        <f>""</f>
        <v/>
      </c>
      <c r="BB177" s="121" t="str">
        <f>""</f>
        <v/>
      </c>
      <c r="BC177" s="121" t="str">
        <f>""</f>
        <v/>
      </c>
    </row>
    <row r="178" spans="1:55" x14ac:dyDescent="0.25">
      <c r="A178" t="str">
        <f t="shared" si="213"/>
        <v>26510510</v>
      </c>
      <c r="D178">
        <v>2</v>
      </c>
      <c r="E178">
        <v>65</v>
      </c>
      <c r="F178">
        <v>105</v>
      </c>
      <c r="G178">
        <v>10</v>
      </c>
      <c r="H178">
        <v>10.9</v>
      </c>
      <c r="I178" t="str">
        <f>""</f>
        <v/>
      </c>
      <c r="J178" t="str">
        <f>""</f>
        <v/>
      </c>
      <c r="K178" t="str">
        <f>""</f>
        <v/>
      </c>
      <c r="L178" t="str">
        <f>""</f>
        <v/>
      </c>
      <c r="M178" s="114">
        <v>1086.52</v>
      </c>
      <c r="N178" s="7">
        <v>1086.52</v>
      </c>
      <c r="O178" s="7">
        <v>1086.52</v>
      </c>
      <c r="P178" s="7">
        <v>1086.52</v>
      </c>
      <c r="Q178">
        <v>1.3466</v>
      </c>
      <c r="R178">
        <v>1.3466</v>
      </c>
      <c r="S178">
        <v>1.3466</v>
      </c>
      <c r="T178">
        <v>1.3466</v>
      </c>
      <c r="U178">
        <f t="shared" si="214"/>
        <v>166</v>
      </c>
      <c r="V178">
        <f t="shared" si="214"/>
        <v>166</v>
      </c>
      <c r="W178">
        <f t="shared" si="214"/>
        <v>166</v>
      </c>
      <c r="X178">
        <f t="shared" si="214"/>
        <v>166</v>
      </c>
      <c r="Y178">
        <f t="shared" si="215"/>
        <v>29</v>
      </c>
      <c r="Z178">
        <f t="shared" si="215"/>
        <v>29</v>
      </c>
      <c r="AA178">
        <f t="shared" si="215"/>
        <v>29</v>
      </c>
      <c r="AB178">
        <f t="shared" si="215"/>
        <v>29</v>
      </c>
      <c r="AC178" s="212">
        <f t="shared" si="216"/>
        <v>5.4527635123392607E-3</v>
      </c>
      <c r="AD178" s="212">
        <f t="shared" si="216"/>
        <v>5.4527635123392607E-3</v>
      </c>
      <c r="AE178" s="212">
        <f t="shared" si="216"/>
        <v>5.4527635123392607E-3</v>
      </c>
      <c r="AF178" s="212">
        <f t="shared" si="216"/>
        <v>5.4527635123392607E-3</v>
      </c>
      <c r="AG178" s="166">
        <f t="shared" si="217"/>
        <v>3.969E-4</v>
      </c>
      <c r="AH178" s="166">
        <f t="shared" si="217"/>
        <v>1.7345999999999999</v>
      </c>
      <c r="AI178" s="166">
        <f t="shared" si="217"/>
        <v>2</v>
      </c>
      <c r="AJ178" s="166">
        <f t="shared" si="217"/>
        <v>3.6734700000000002E-4</v>
      </c>
      <c r="AK178" s="114" t="str">
        <f>""</f>
        <v/>
      </c>
      <c r="AL178" s="7" t="str">
        <f>""</f>
        <v/>
      </c>
      <c r="AM178" s="7" t="str">
        <f>""</f>
        <v/>
      </c>
      <c r="AN178" s="7" t="str">
        <f>""</f>
        <v/>
      </c>
      <c r="AO178" s="7" t="str">
        <f>""</f>
        <v/>
      </c>
      <c r="AP178" s="7" t="str">
        <f>""</f>
        <v/>
      </c>
      <c r="AQ178" s="7" t="str">
        <f>""</f>
        <v/>
      </c>
      <c r="AR178" s="7" t="str">
        <f>""</f>
        <v/>
      </c>
      <c r="AS178" s="7" t="str">
        <f>""</f>
        <v/>
      </c>
      <c r="AT178" s="7" t="str">
        <f>""</f>
        <v/>
      </c>
      <c r="AU178" s="7" t="str">
        <f>""</f>
        <v/>
      </c>
      <c r="AV178" s="7" t="str">
        <f>""</f>
        <v/>
      </c>
      <c r="AW178" s="7" t="str">
        <f>""</f>
        <v/>
      </c>
      <c r="AX178" s="7" t="str">
        <f>""</f>
        <v/>
      </c>
      <c r="AY178" s="7" t="str">
        <f>""</f>
        <v/>
      </c>
      <c r="AZ178" s="118">
        <f t="shared" si="218"/>
        <v>0.7</v>
      </c>
      <c r="BA178" s="121" t="str">
        <f>""</f>
        <v/>
      </c>
      <c r="BB178" s="121" t="str">
        <f>""</f>
        <v/>
      </c>
      <c r="BC178" s="121" t="str">
        <f>""</f>
        <v/>
      </c>
    </row>
    <row r="179" spans="1:55" x14ac:dyDescent="0.25">
      <c r="A179" t="str">
        <f t="shared" si="213"/>
        <v>26511510</v>
      </c>
      <c r="D179">
        <v>2</v>
      </c>
      <c r="E179">
        <v>65</v>
      </c>
      <c r="F179">
        <v>115</v>
      </c>
      <c r="G179">
        <v>10</v>
      </c>
      <c r="H179">
        <v>10.9</v>
      </c>
      <c r="I179" t="str">
        <f>""</f>
        <v/>
      </c>
      <c r="J179" t="str">
        <f>""</f>
        <v/>
      </c>
      <c r="K179" t="str">
        <f>""</f>
        <v/>
      </c>
      <c r="L179" t="str">
        <f>""</f>
        <v/>
      </c>
      <c r="M179" s="114">
        <v>1204.6199999999999</v>
      </c>
      <c r="N179" s="7">
        <v>1204.6199999999999</v>
      </c>
      <c r="O179" s="7">
        <v>1204.6199999999999</v>
      </c>
      <c r="P179" s="7">
        <v>1204.6199999999999</v>
      </c>
      <c r="Q179">
        <v>1.3466</v>
      </c>
      <c r="R179">
        <v>1.3466</v>
      </c>
      <c r="S179">
        <v>1.3466</v>
      </c>
      <c r="T179">
        <v>1.3466</v>
      </c>
      <c r="U179">
        <f t="shared" si="214"/>
        <v>184</v>
      </c>
      <c r="V179">
        <f t="shared" si="214"/>
        <v>184</v>
      </c>
      <c r="W179">
        <f t="shared" si="214"/>
        <v>184</v>
      </c>
      <c r="X179">
        <f t="shared" si="214"/>
        <v>184</v>
      </c>
      <c r="Y179">
        <f t="shared" si="215"/>
        <v>32</v>
      </c>
      <c r="Z179">
        <f t="shared" si="215"/>
        <v>32</v>
      </c>
      <c r="AA179">
        <f t="shared" si="215"/>
        <v>32</v>
      </c>
      <c r="AB179">
        <f t="shared" si="215"/>
        <v>32</v>
      </c>
      <c r="AC179" s="212">
        <f t="shared" si="216"/>
        <v>6.8806462007349346E-3</v>
      </c>
      <c r="AD179" s="212">
        <f t="shared" si="216"/>
        <v>6.8806462007349346E-3</v>
      </c>
      <c r="AE179" s="212">
        <f t="shared" si="216"/>
        <v>6.8806462007349346E-3</v>
      </c>
      <c r="AF179" s="212">
        <f t="shared" si="216"/>
        <v>6.8806462007349346E-3</v>
      </c>
      <c r="AG179" s="166">
        <f t="shared" si="217"/>
        <v>3.969E-4</v>
      </c>
      <c r="AH179" s="166">
        <f t="shared" si="217"/>
        <v>1.7345999999999999</v>
      </c>
      <c r="AI179" s="166">
        <f t="shared" si="217"/>
        <v>2</v>
      </c>
      <c r="AJ179" s="166">
        <f t="shared" si="217"/>
        <v>3.6734700000000002E-4</v>
      </c>
      <c r="AK179" s="114" t="str">
        <f>""</f>
        <v/>
      </c>
      <c r="AL179" s="7" t="str">
        <f>""</f>
        <v/>
      </c>
      <c r="AM179" s="7" t="str">
        <f>""</f>
        <v/>
      </c>
      <c r="AN179" s="7" t="str">
        <f>""</f>
        <v/>
      </c>
      <c r="AO179" s="7" t="str">
        <f>""</f>
        <v/>
      </c>
      <c r="AP179" s="7" t="str">
        <f>""</f>
        <v/>
      </c>
      <c r="AQ179" s="7" t="str">
        <f>""</f>
        <v/>
      </c>
      <c r="AR179" s="7" t="str">
        <f>""</f>
        <v/>
      </c>
      <c r="AS179" s="7" t="str">
        <f>""</f>
        <v/>
      </c>
      <c r="AT179" s="7" t="str">
        <f>""</f>
        <v/>
      </c>
      <c r="AU179" s="7" t="str">
        <f>""</f>
        <v/>
      </c>
      <c r="AV179" s="7" t="str">
        <f>""</f>
        <v/>
      </c>
      <c r="AW179" s="7" t="str">
        <f>""</f>
        <v/>
      </c>
      <c r="AX179" s="7" t="str">
        <f>""</f>
        <v/>
      </c>
      <c r="AY179" s="7" t="str">
        <f>""</f>
        <v/>
      </c>
      <c r="AZ179" s="118">
        <f t="shared" si="218"/>
        <v>0.8</v>
      </c>
      <c r="BA179" s="121" t="str">
        <f>""</f>
        <v/>
      </c>
      <c r="BB179" s="121" t="str">
        <f>""</f>
        <v/>
      </c>
      <c r="BC179" s="121" t="str">
        <f>""</f>
        <v/>
      </c>
    </row>
    <row r="180" spans="1:55" x14ac:dyDescent="0.25">
      <c r="A180" t="str">
        <f t="shared" si="213"/>
        <v>26513510</v>
      </c>
      <c r="D180">
        <v>2</v>
      </c>
      <c r="E180">
        <v>65</v>
      </c>
      <c r="F180">
        <v>135</v>
      </c>
      <c r="G180">
        <v>10</v>
      </c>
      <c r="H180">
        <v>10.9</v>
      </c>
      <c r="I180" t="str">
        <f>""</f>
        <v/>
      </c>
      <c r="J180" t="str">
        <f>""</f>
        <v/>
      </c>
      <c r="K180" t="str">
        <f>""</f>
        <v/>
      </c>
      <c r="L180" t="str">
        <f>""</f>
        <v/>
      </c>
      <c r="M180" s="114">
        <v>1440.82</v>
      </c>
      <c r="N180" s="7">
        <v>1440.82</v>
      </c>
      <c r="O180" s="7">
        <v>1440.82</v>
      </c>
      <c r="P180" s="7">
        <v>1440.82</v>
      </c>
      <c r="Q180">
        <v>1.3466</v>
      </c>
      <c r="R180">
        <v>1.3466</v>
      </c>
      <c r="S180">
        <v>1.3466</v>
      </c>
      <c r="T180">
        <v>1.3466</v>
      </c>
      <c r="U180">
        <f t="shared" si="214"/>
        <v>220</v>
      </c>
      <c r="V180">
        <f t="shared" si="214"/>
        <v>220</v>
      </c>
      <c r="W180">
        <f t="shared" si="214"/>
        <v>220</v>
      </c>
      <c r="X180">
        <f t="shared" si="214"/>
        <v>220</v>
      </c>
      <c r="Y180">
        <f t="shared" si="215"/>
        <v>38</v>
      </c>
      <c r="Z180">
        <f t="shared" si="215"/>
        <v>38</v>
      </c>
      <c r="AA180">
        <f t="shared" si="215"/>
        <v>38</v>
      </c>
      <c r="AB180">
        <f t="shared" si="215"/>
        <v>38</v>
      </c>
      <c r="AC180" s="212">
        <f t="shared" si="216"/>
        <v>1.0357538390484044E-2</v>
      </c>
      <c r="AD180" s="212">
        <f t="shared" si="216"/>
        <v>1.0357538390484044E-2</v>
      </c>
      <c r="AE180" s="212">
        <f t="shared" si="216"/>
        <v>1.0357538390484044E-2</v>
      </c>
      <c r="AF180" s="212">
        <f t="shared" si="216"/>
        <v>1.0357538390484044E-2</v>
      </c>
      <c r="AG180" s="166">
        <f t="shared" si="217"/>
        <v>3.969E-4</v>
      </c>
      <c r="AH180" s="166">
        <f t="shared" si="217"/>
        <v>1.7345999999999999</v>
      </c>
      <c r="AI180" s="166">
        <f t="shared" si="217"/>
        <v>2</v>
      </c>
      <c r="AJ180" s="166">
        <f t="shared" si="217"/>
        <v>3.6734700000000002E-4</v>
      </c>
      <c r="AK180" s="114" t="str">
        <f>""</f>
        <v/>
      </c>
      <c r="AL180" s="7" t="str">
        <f>""</f>
        <v/>
      </c>
      <c r="AM180" s="7" t="str">
        <f>""</f>
        <v/>
      </c>
      <c r="AN180" s="7" t="str">
        <f>""</f>
        <v/>
      </c>
      <c r="AO180" s="7" t="str">
        <f>""</f>
        <v/>
      </c>
      <c r="AP180" s="7" t="str">
        <f>""</f>
        <v/>
      </c>
      <c r="AQ180" s="7" t="str">
        <f>""</f>
        <v/>
      </c>
      <c r="AR180" s="7" t="str">
        <f>""</f>
        <v/>
      </c>
      <c r="AS180" s="7" t="str">
        <f>""</f>
        <v/>
      </c>
      <c r="AT180" s="7" t="str">
        <f>""</f>
        <v/>
      </c>
      <c r="AU180" s="7" t="str">
        <f>""</f>
        <v/>
      </c>
      <c r="AV180" s="7" t="str">
        <f>""</f>
        <v/>
      </c>
      <c r="AW180" s="7" t="str">
        <f>""</f>
        <v/>
      </c>
      <c r="AX180" s="7" t="str">
        <f>""</f>
        <v/>
      </c>
      <c r="AY180" s="7" t="str">
        <f>""</f>
        <v/>
      </c>
      <c r="AZ180" s="118">
        <f t="shared" si="218"/>
        <v>0.9</v>
      </c>
      <c r="BA180" s="121" t="str">
        <f>""</f>
        <v/>
      </c>
      <c r="BB180" s="121" t="str">
        <f>""</f>
        <v/>
      </c>
      <c r="BC180" s="121" t="str">
        <f>""</f>
        <v/>
      </c>
    </row>
    <row r="181" spans="1:55" x14ac:dyDescent="0.25">
      <c r="A181" t="str">
        <f t="shared" si="213"/>
        <v>26515510</v>
      </c>
      <c r="D181">
        <v>2</v>
      </c>
      <c r="E181">
        <v>65</v>
      </c>
      <c r="F181">
        <v>155</v>
      </c>
      <c r="G181">
        <v>10</v>
      </c>
      <c r="H181">
        <v>10.9</v>
      </c>
      <c r="I181" t="str">
        <f>""</f>
        <v/>
      </c>
      <c r="J181" t="str">
        <f>""</f>
        <v/>
      </c>
      <c r="K181" t="str">
        <f>""</f>
        <v/>
      </c>
      <c r="L181" t="str">
        <f>""</f>
        <v/>
      </c>
      <c r="M181" s="114">
        <v>1677.02</v>
      </c>
      <c r="N181" s="7">
        <v>1677.02</v>
      </c>
      <c r="O181" s="7">
        <v>1677.02</v>
      </c>
      <c r="P181" s="7">
        <v>1677.02</v>
      </c>
      <c r="Q181">
        <v>1.3466</v>
      </c>
      <c r="R181">
        <v>1.3466</v>
      </c>
      <c r="S181">
        <v>1.3466</v>
      </c>
      <c r="T181">
        <v>1.3466</v>
      </c>
      <c r="U181">
        <f t="shared" si="214"/>
        <v>256</v>
      </c>
      <c r="V181">
        <f t="shared" si="214"/>
        <v>256</v>
      </c>
      <c r="W181">
        <f t="shared" si="214"/>
        <v>256</v>
      </c>
      <c r="X181">
        <f t="shared" si="214"/>
        <v>256</v>
      </c>
      <c r="Y181">
        <f t="shared" si="215"/>
        <v>44</v>
      </c>
      <c r="Z181">
        <f t="shared" si="215"/>
        <v>44</v>
      </c>
      <c r="AA181">
        <f t="shared" si="215"/>
        <v>44</v>
      </c>
      <c r="AB181">
        <f t="shared" si="215"/>
        <v>44</v>
      </c>
      <c r="AC181" s="212">
        <f t="shared" si="216"/>
        <v>1.4725917326367485E-2</v>
      </c>
      <c r="AD181" s="212">
        <f t="shared" si="216"/>
        <v>1.4725917326367485E-2</v>
      </c>
      <c r="AE181" s="212">
        <f t="shared" si="216"/>
        <v>1.4725917326367485E-2</v>
      </c>
      <c r="AF181" s="212">
        <f t="shared" si="216"/>
        <v>1.4725917326367485E-2</v>
      </c>
      <c r="AG181" s="166">
        <f t="shared" si="217"/>
        <v>3.969E-4</v>
      </c>
      <c r="AH181" s="166">
        <f t="shared" si="217"/>
        <v>1.7345999999999999</v>
      </c>
      <c r="AI181" s="166">
        <f t="shared" si="217"/>
        <v>2</v>
      </c>
      <c r="AJ181" s="166">
        <f t="shared" si="217"/>
        <v>3.6734700000000002E-4</v>
      </c>
      <c r="AK181" s="114" t="str">
        <f>""</f>
        <v/>
      </c>
      <c r="AL181" s="7" t="str">
        <f>""</f>
        <v/>
      </c>
      <c r="AM181" s="7" t="str">
        <f>""</f>
        <v/>
      </c>
      <c r="AN181" s="7" t="str">
        <f>""</f>
        <v/>
      </c>
      <c r="AO181" s="7" t="str">
        <f>""</f>
        <v/>
      </c>
      <c r="AP181" s="7" t="str">
        <f>""</f>
        <v/>
      </c>
      <c r="AQ181" s="7" t="str">
        <f>""</f>
        <v/>
      </c>
      <c r="AR181" s="7" t="str">
        <f>""</f>
        <v/>
      </c>
      <c r="AS181" s="7" t="str">
        <f>""</f>
        <v/>
      </c>
      <c r="AT181" s="7" t="str">
        <f>""</f>
        <v/>
      </c>
      <c r="AU181" s="7" t="str">
        <f>""</f>
        <v/>
      </c>
      <c r="AV181" s="7" t="str">
        <f>""</f>
        <v/>
      </c>
      <c r="AW181" s="7" t="str">
        <f>""</f>
        <v/>
      </c>
      <c r="AX181" s="7" t="str">
        <f>""</f>
        <v/>
      </c>
      <c r="AY181" s="7" t="str">
        <f>""</f>
        <v/>
      </c>
      <c r="AZ181" s="118">
        <f t="shared" si="218"/>
        <v>1</v>
      </c>
      <c r="BA181" s="121" t="str">
        <f>""</f>
        <v/>
      </c>
      <c r="BB181" s="121" t="str">
        <f>""</f>
        <v/>
      </c>
      <c r="BC181" s="121" t="str">
        <f>""</f>
        <v/>
      </c>
    </row>
    <row r="182" spans="1:55" x14ac:dyDescent="0.25">
      <c r="A182" t="str">
        <f t="shared" si="213"/>
        <v>26517510</v>
      </c>
      <c r="D182">
        <v>2</v>
      </c>
      <c r="E182">
        <v>65</v>
      </c>
      <c r="F182">
        <v>175</v>
      </c>
      <c r="G182">
        <v>10</v>
      </c>
      <c r="H182">
        <v>10.9</v>
      </c>
      <c r="I182" t="str">
        <f>""</f>
        <v/>
      </c>
      <c r="J182" t="str">
        <f>""</f>
        <v/>
      </c>
      <c r="K182" t="str">
        <f>""</f>
        <v/>
      </c>
      <c r="L182" t="str">
        <f>""</f>
        <v/>
      </c>
      <c r="M182" s="114">
        <v>1913.22</v>
      </c>
      <c r="N182" s="7">
        <v>1913.22</v>
      </c>
      <c r="O182" s="7">
        <v>1913.22</v>
      </c>
      <c r="P182" s="7">
        <v>1913.22</v>
      </c>
      <c r="Q182">
        <v>1.3466</v>
      </c>
      <c r="R182">
        <v>1.3466</v>
      </c>
      <c r="S182">
        <v>1.3466</v>
      </c>
      <c r="T182">
        <v>1.3466</v>
      </c>
      <c r="U182">
        <f t="shared" si="214"/>
        <v>292</v>
      </c>
      <c r="V182">
        <f t="shared" si="214"/>
        <v>292</v>
      </c>
      <c r="W182">
        <f t="shared" si="214"/>
        <v>292</v>
      </c>
      <c r="X182">
        <f t="shared" si="214"/>
        <v>292</v>
      </c>
      <c r="Y182">
        <f t="shared" si="215"/>
        <v>50</v>
      </c>
      <c r="Z182">
        <f t="shared" si="215"/>
        <v>50</v>
      </c>
      <c r="AA182">
        <f t="shared" si="215"/>
        <v>50</v>
      </c>
      <c r="AB182">
        <f t="shared" si="215"/>
        <v>50</v>
      </c>
      <c r="AC182" s="212">
        <f t="shared" si="216"/>
        <v>2.0059007170041714E-2</v>
      </c>
      <c r="AD182" s="212">
        <f t="shared" si="216"/>
        <v>2.0059007170041714E-2</v>
      </c>
      <c r="AE182" s="212">
        <f t="shared" si="216"/>
        <v>2.0059007170041714E-2</v>
      </c>
      <c r="AF182" s="212">
        <f t="shared" si="216"/>
        <v>2.0059007170041714E-2</v>
      </c>
      <c r="AG182" s="166">
        <f t="shared" si="217"/>
        <v>3.969E-4</v>
      </c>
      <c r="AH182" s="166">
        <f t="shared" si="217"/>
        <v>1.7345999999999999</v>
      </c>
      <c r="AI182" s="166">
        <f t="shared" si="217"/>
        <v>2</v>
      </c>
      <c r="AJ182" s="166">
        <f t="shared" si="217"/>
        <v>3.6734700000000002E-4</v>
      </c>
      <c r="AK182" s="114" t="str">
        <f>""</f>
        <v/>
      </c>
      <c r="AL182" s="7" t="str">
        <f>""</f>
        <v/>
      </c>
      <c r="AM182" s="7" t="str">
        <f>""</f>
        <v/>
      </c>
      <c r="AN182" s="7" t="str">
        <f>""</f>
        <v/>
      </c>
      <c r="AO182" s="7" t="str">
        <f>""</f>
        <v/>
      </c>
      <c r="AP182" s="7" t="str">
        <f>""</f>
        <v/>
      </c>
      <c r="AQ182" s="7" t="str">
        <f>""</f>
        <v/>
      </c>
      <c r="AR182" s="7" t="str">
        <f>""</f>
        <v/>
      </c>
      <c r="AS182" s="7" t="str">
        <f>""</f>
        <v/>
      </c>
      <c r="AT182" s="7" t="str">
        <f>""</f>
        <v/>
      </c>
      <c r="AU182" s="7" t="str">
        <f>""</f>
        <v/>
      </c>
      <c r="AV182" s="7" t="str">
        <f>""</f>
        <v/>
      </c>
      <c r="AW182" s="7" t="str">
        <f>""</f>
        <v/>
      </c>
      <c r="AX182" s="7" t="str">
        <f>""</f>
        <v/>
      </c>
      <c r="AY182" s="7" t="str">
        <f>""</f>
        <v/>
      </c>
      <c r="AZ182" s="118">
        <f t="shared" si="218"/>
        <v>1.2</v>
      </c>
      <c r="BA182" s="121" t="str">
        <f>""</f>
        <v/>
      </c>
      <c r="BB182" s="121" t="str">
        <f>""</f>
        <v/>
      </c>
      <c r="BC182" s="121" t="str">
        <f>""</f>
        <v/>
      </c>
    </row>
    <row r="183" spans="1:55" x14ac:dyDescent="0.25">
      <c r="A183" t="str">
        <f t="shared" si="213"/>
        <v>26519510</v>
      </c>
      <c r="D183">
        <v>2</v>
      </c>
      <c r="E183">
        <v>65</v>
      </c>
      <c r="F183">
        <v>195</v>
      </c>
      <c r="G183">
        <v>10</v>
      </c>
      <c r="H183">
        <v>10.9</v>
      </c>
      <c r="I183" t="str">
        <f>""</f>
        <v/>
      </c>
      <c r="J183" t="str">
        <f>""</f>
        <v/>
      </c>
      <c r="K183" t="str">
        <f>""</f>
        <v/>
      </c>
      <c r="L183" t="str">
        <f>""</f>
        <v/>
      </c>
      <c r="M183" s="114">
        <v>2149.42</v>
      </c>
      <c r="N183" s="7">
        <v>2149.42</v>
      </c>
      <c r="O183" s="7">
        <v>2149.42</v>
      </c>
      <c r="P183" s="7">
        <v>2149.42</v>
      </c>
      <c r="Q183">
        <v>1.3466</v>
      </c>
      <c r="R183">
        <v>1.3466</v>
      </c>
      <c r="S183">
        <v>1.3466</v>
      </c>
      <c r="T183">
        <v>1.3466</v>
      </c>
      <c r="U183">
        <f t="shared" si="214"/>
        <v>328</v>
      </c>
      <c r="V183">
        <f t="shared" si="214"/>
        <v>328</v>
      </c>
      <c r="W183">
        <f t="shared" si="214"/>
        <v>328</v>
      </c>
      <c r="X183">
        <f t="shared" si="214"/>
        <v>328</v>
      </c>
      <c r="Y183">
        <f t="shared" si="215"/>
        <v>56</v>
      </c>
      <c r="Z183">
        <f t="shared" si="215"/>
        <v>56</v>
      </c>
      <c r="AA183">
        <f t="shared" si="215"/>
        <v>56</v>
      </c>
      <c r="AB183">
        <f t="shared" si="215"/>
        <v>56</v>
      </c>
      <c r="AC183" s="212">
        <f t="shared" si="216"/>
        <v>2.6427370679453679E-2</v>
      </c>
      <c r="AD183" s="212">
        <f t="shared" si="216"/>
        <v>2.6427370679453679E-2</v>
      </c>
      <c r="AE183" s="212">
        <f t="shared" si="216"/>
        <v>2.6427370679453679E-2</v>
      </c>
      <c r="AF183" s="212">
        <f t="shared" si="216"/>
        <v>2.6427370679453679E-2</v>
      </c>
      <c r="AG183" s="166">
        <f t="shared" si="217"/>
        <v>3.969E-4</v>
      </c>
      <c r="AH183" s="166">
        <f t="shared" si="217"/>
        <v>1.7345999999999999</v>
      </c>
      <c r="AI183" s="166">
        <f t="shared" si="217"/>
        <v>2</v>
      </c>
      <c r="AJ183" s="166">
        <f t="shared" si="217"/>
        <v>3.6734700000000002E-4</v>
      </c>
      <c r="AK183" s="114" t="str">
        <f>""</f>
        <v/>
      </c>
      <c r="AL183" s="7" t="str">
        <f>""</f>
        <v/>
      </c>
      <c r="AM183" s="7" t="str">
        <f>""</f>
        <v/>
      </c>
      <c r="AN183" s="7" t="str">
        <f>""</f>
        <v/>
      </c>
      <c r="AO183" s="7" t="str">
        <f>""</f>
        <v/>
      </c>
      <c r="AP183" s="7" t="str">
        <f>""</f>
        <v/>
      </c>
      <c r="AQ183" s="7" t="str">
        <f>""</f>
        <v/>
      </c>
      <c r="AR183" s="7" t="str">
        <f>""</f>
        <v/>
      </c>
      <c r="AS183" s="7" t="str">
        <f>""</f>
        <v/>
      </c>
      <c r="AT183" s="7" t="str">
        <f>""</f>
        <v/>
      </c>
      <c r="AU183" s="7" t="str">
        <f>""</f>
        <v/>
      </c>
      <c r="AV183" s="7" t="str">
        <f>""</f>
        <v/>
      </c>
      <c r="AW183" s="7" t="str">
        <f>""</f>
        <v/>
      </c>
      <c r="AX183" s="7" t="str">
        <f>""</f>
        <v/>
      </c>
      <c r="AY183" s="7" t="str">
        <f>""</f>
        <v/>
      </c>
      <c r="AZ183" s="118">
        <f t="shared" si="218"/>
        <v>1.3</v>
      </c>
      <c r="BA183" s="121" t="str">
        <f>""</f>
        <v/>
      </c>
      <c r="BB183" s="121" t="str">
        <f>""</f>
        <v/>
      </c>
      <c r="BC183" s="121" t="str">
        <f>""</f>
        <v/>
      </c>
    </row>
    <row r="184" spans="1:55" x14ac:dyDescent="0.25">
      <c r="A184" t="str">
        <f t="shared" si="213"/>
        <v>26521510</v>
      </c>
      <c r="D184">
        <v>2</v>
      </c>
      <c r="E184">
        <v>65</v>
      </c>
      <c r="F184">
        <v>215</v>
      </c>
      <c r="G184">
        <v>10</v>
      </c>
      <c r="H184">
        <v>10.9</v>
      </c>
      <c r="I184" t="str">
        <f>""</f>
        <v/>
      </c>
      <c r="J184" t="str">
        <f>""</f>
        <v/>
      </c>
      <c r="K184" t="str">
        <f>""</f>
        <v/>
      </c>
      <c r="L184" t="str">
        <f>""</f>
        <v/>
      </c>
      <c r="M184" s="114">
        <v>2385.62</v>
      </c>
      <c r="N184" s="7">
        <v>2385.62</v>
      </c>
      <c r="O184" s="7">
        <v>2385.62</v>
      </c>
      <c r="P184" s="7">
        <v>2385.62</v>
      </c>
      <c r="Q184">
        <v>1.3466</v>
      </c>
      <c r="R184">
        <v>1.3466</v>
      </c>
      <c r="S184">
        <v>1.3466</v>
      </c>
      <c r="T184">
        <v>1.3466</v>
      </c>
      <c r="U184">
        <f t="shared" si="214"/>
        <v>364</v>
      </c>
      <c r="V184">
        <f t="shared" si="214"/>
        <v>364</v>
      </c>
      <c r="W184">
        <f t="shared" si="214"/>
        <v>364</v>
      </c>
      <c r="X184">
        <f t="shared" si="214"/>
        <v>364</v>
      </c>
      <c r="Y184">
        <f t="shared" si="215"/>
        <v>63</v>
      </c>
      <c r="Z184">
        <f t="shared" si="215"/>
        <v>63</v>
      </c>
      <c r="AA184">
        <f t="shared" si="215"/>
        <v>63</v>
      </c>
      <c r="AB184">
        <f t="shared" si="215"/>
        <v>63</v>
      </c>
      <c r="AC184" s="212">
        <f t="shared" si="216"/>
        <v>3.4913889586345524E-2</v>
      </c>
      <c r="AD184" s="212">
        <f t="shared" si="216"/>
        <v>3.4913889586345524E-2</v>
      </c>
      <c r="AE184" s="212">
        <f t="shared" si="216"/>
        <v>3.4913889586345524E-2</v>
      </c>
      <c r="AF184" s="212">
        <f t="shared" si="216"/>
        <v>3.4913889586345524E-2</v>
      </c>
      <c r="AG184" s="166">
        <f t="shared" si="217"/>
        <v>3.969E-4</v>
      </c>
      <c r="AH184" s="166">
        <f t="shared" si="217"/>
        <v>1.7345999999999999</v>
      </c>
      <c r="AI184" s="166">
        <f t="shared" si="217"/>
        <v>2</v>
      </c>
      <c r="AJ184" s="166">
        <f t="shared" si="217"/>
        <v>3.6734700000000002E-4</v>
      </c>
      <c r="AK184" s="114" t="str">
        <f>""</f>
        <v/>
      </c>
      <c r="AL184" s="7" t="str">
        <f>""</f>
        <v/>
      </c>
      <c r="AM184" s="7" t="str">
        <f>""</f>
        <v/>
      </c>
      <c r="AN184" s="7" t="str">
        <f>""</f>
        <v/>
      </c>
      <c r="AO184" s="7" t="str">
        <f>""</f>
        <v/>
      </c>
      <c r="AP184" s="7" t="str">
        <f>""</f>
        <v/>
      </c>
      <c r="AQ184" s="7" t="str">
        <f>""</f>
        <v/>
      </c>
      <c r="AR184" s="7" t="str">
        <f>""</f>
        <v/>
      </c>
      <c r="AS184" s="7" t="str">
        <f>""</f>
        <v/>
      </c>
      <c r="AT184" s="7" t="str">
        <f>""</f>
        <v/>
      </c>
      <c r="AU184" s="7" t="str">
        <f>""</f>
        <v/>
      </c>
      <c r="AV184" s="7" t="str">
        <f>""</f>
        <v/>
      </c>
      <c r="AW184" s="7" t="str">
        <f>""</f>
        <v/>
      </c>
      <c r="AX184" s="7" t="str">
        <f>""</f>
        <v/>
      </c>
      <c r="AY184" s="7" t="str">
        <f>""</f>
        <v/>
      </c>
      <c r="AZ184" s="118">
        <f t="shared" si="218"/>
        <v>1.4</v>
      </c>
      <c r="BA184" s="121" t="str">
        <f>""</f>
        <v/>
      </c>
      <c r="BB184" s="121" t="str">
        <f>""</f>
        <v/>
      </c>
      <c r="BC184" s="121" t="str">
        <f>""</f>
        <v/>
      </c>
    </row>
    <row r="185" spans="1:55" x14ac:dyDescent="0.25">
      <c r="A185" t="str">
        <f t="shared" si="213"/>
        <v>26523510</v>
      </c>
      <c r="D185">
        <v>2</v>
      </c>
      <c r="E185">
        <v>65</v>
      </c>
      <c r="F185">
        <v>235</v>
      </c>
      <c r="G185">
        <v>10</v>
      </c>
      <c r="H185">
        <v>10.9</v>
      </c>
      <c r="I185" t="str">
        <f>""</f>
        <v/>
      </c>
      <c r="J185" t="str">
        <f>""</f>
        <v/>
      </c>
      <c r="K185" t="str">
        <f>""</f>
        <v/>
      </c>
      <c r="L185" t="str">
        <f>""</f>
        <v/>
      </c>
      <c r="M185" s="114">
        <v>2621.82</v>
      </c>
      <c r="N185" s="7">
        <v>2621.82</v>
      </c>
      <c r="O185" s="7">
        <v>2621.82</v>
      </c>
      <c r="P185" s="7">
        <v>2621.82</v>
      </c>
      <c r="Q185">
        <v>1.3466</v>
      </c>
      <c r="R185">
        <v>1.3466</v>
      </c>
      <c r="S185">
        <v>1.3466</v>
      </c>
      <c r="T185">
        <v>1.3466</v>
      </c>
      <c r="U185">
        <f t="shared" si="214"/>
        <v>400</v>
      </c>
      <c r="V185">
        <f t="shared" si="214"/>
        <v>400</v>
      </c>
      <c r="W185">
        <f t="shared" si="214"/>
        <v>400</v>
      </c>
      <c r="X185">
        <f t="shared" si="214"/>
        <v>400</v>
      </c>
      <c r="Y185">
        <f t="shared" si="215"/>
        <v>69</v>
      </c>
      <c r="Z185">
        <f t="shared" si="215"/>
        <v>69</v>
      </c>
      <c r="AA185">
        <f t="shared" si="215"/>
        <v>69</v>
      </c>
      <c r="AB185">
        <f t="shared" si="215"/>
        <v>69</v>
      </c>
      <c r="AC185" s="212">
        <f t="shared" si="216"/>
        <v>4.3698516764941943E-2</v>
      </c>
      <c r="AD185" s="212">
        <f t="shared" si="216"/>
        <v>4.3698516764941943E-2</v>
      </c>
      <c r="AE185" s="212">
        <f t="shared" si="216"/>
        <v>4.3698516764941943E-2</v>
      </c>
      <c r="AF185" s="212">
        <f t="shared" si="216"/>
        <v>4.3698516764941943E-2</v>
      </c>
      <c r="AG185" s="166">
        <f t="shared" si="217"/>
        <v>3.969E-4</v>
      </c>
      <c r="AH185" s="166">
        <f t="shared" si="217"/>
        <v>1.7345999999999999</v>
      </c>
      <c r="AI185" s="166">
        <f t="shared" si="217"/>
        <v>2</v>
      </c>
      <c r="AJ185" s="166">
        <f t="shared" si="217"/>
        <v>3.6734700000000002E-4</v>
      </c>
      <c r="AK185" s="114" t="str">
        <f>""</f>
        <v/>
      </c>
      <c r="AL185" s="7" t="str">
        <f>""</f>
        <v/>
      </c>
      <c r="AM185" s="7" t="str">
        <f>""</f>
        <v/>
      </c>
      <c r="AN185" s="7" t="str">
        <f>""</f>
        <v/>
      </c>
      <c r="AO185" s="7" t="str">
        <f>""</f>
        <v/>
      </c>
      <c r="AP185" s="7" t="str">
        <f>""</f>
        <v/>
      </c>
      <c r="AQ185" s="7" t="str">
        <f>""</f>
        <v/>
      </c>
      <c r="AR185" s="7" t="str">
        <f>""</f>
        <v/>
      </c>
      <c r="AS185" s="7" t="str">
        <f>""</f>
        <v/>
      </c>
      <c r="AT185" s="7" t="str">
        <f>""</f>
        <v/>
      </c>
      <c r="AU185" s="7" t="str">
        <f>""</f>
        <v/>
      </c>
      <c r="AV185" s="7" t="str">
        <f>""</f>
        <v/>
      </c>
      <c r="AW185" s="7" t="str">
        <f>""</f>
        <v/>
      </c>
      <c r="AX185" s="7" t="str">
        <f>""</f>
        <v/>
      </c>
      <c r="AY185" s="7" t="str">
        <f>""</f>
        <v/>
      </c>
      <c r="AZ185" s="118">
        <f t="shared" si="218"/>
        <v>1.6</v>
      </c>
      <c r="BA185" s="121" t="str">
        <f>""</f>
        <v/>
      </c>
      <c r="BB185" s="121" t="str">
        <f>""</f>
        <v/>
      </c>
      <c r="BC185" s="121" t="str">
        <f>""</f>
        <v/>
      </c>
    </row>
    <row r="186" spans="1:55" x14ac:dyDescent="0.25">
      <c r="A186" t="str">
        <f t="shared" si="213"/>
        <v>2705510</v>
      </c>
      <c r="D186">
        <v>2</v>
      </c>
      <c r="E186">
        <v>70</v>
      </c>
      <c r="F186">
        <v>55</v>
      </c>
      <c r="G186">
        <v>10</v>
      </c>
      <c r="H186">
        <v>10.9</v>
      </c>
      <c r="I186" t="str">
        <f>""</f>
        <v/>
      </c>
      <c r="J186" t="str">
        <f>""</f>
        <v/>
      </c>
      <c r="K186" t="str">
        <f>""</f>
        <v/>
      </c>
      <c r="L186" t="str">
        <f>""</f>
        <v/>
      </c>
      <c r="M186" s="114">
        <v>508.2</v>
      </c>
      <c r="N186" s="7">
        <v>508.2</v>
      </c>
      <c r="O186" s="7">
        <v>508.2</v>
      </c>
      <c r="P186" s="7">
        <v>508.2</v>
      </c>
      <c r="Q186">
        <v>1.3353999999999999</v>
      </c>
      <c r="R186">
        <v>1.3353999999999999</v>
      </c>
      <c r="S186">
        <v>1.3353999999999999</v>
      </c>
      <c r="T186">
        <v>1.3353999999999999</v>
      </c>
      <c r="U186">
        <f t="shared" si="214"/>
        <v>79</v>
      </c>
      <c r="V186">
        <f t="shared" si="214"/>
        <v>79</v>
      </c>
      <c r="W186">
        <f t="shared" si="214"/>
        <v>79</v>
      </c>
      <c r="X186">
        <f t="shared" si="214"/>
        <v>79</v>
      </c>
      <c r="Y186">
        <f t="shared" si="215"/>
        <v>14</v>
      </c>
      <c r="Z186">
        <f t="shared" si="215"/>
        <v>14</v>
      </c>
      <c r="AA186">
        <f t="shared" si="215"/>
        <v>14</v>
      </c>
      <c r="AB186">
        <f t="shared" si="215"/>
        <v>14</v>
      </c>
      <c r="AC186" s="212">
        <f t="shared" si="216"/>
        <v>1.0128819574678392E-3</v>
      </c>
      <c r="AD186" s="212">
        <f t="shared" si="216"/>
        <v>1.0128819574678392E-3</v>
      </c>
      <c r="AE186" s="212">
        <f t="shared" si="216"/>
        <v>1.0128819574678392E-3</v>
      </c>
      <c r="AF186" s="212">
        <f t="shared" si="216"/>
        <v>1.0128819574678392E-3</v>
      </c>
      <c r="AG186" s="166">
        <f t="shared" si="217"/>
        <v>3.969E-4</v>
      </c>
      <c r="AH186" s="166">
        <f t="shared" si="217"/>
        <v>1.7345999999999999</v>
      </c>
      <c r="AI186" s="166">
        <f t="shared" si="217"/>
        <v>2</v>
      </c>
      <c r="AJ186" s="166">
        <f t="shared" si="217"/>
        <v>3.6734700000000002E-4</v>
      </c>
      <c r="AK186" s="114" t="str">
        <f>""</f>
        <v/>
      </c>
      <c r="AL186" s="7" t="str">
        <f>""</f>
        <v/>
      </c>
      <c r="AM186" s="7" t="str">
        <f>""</f>
        <v/>
      </c>
      <c r="AN186" s="7" t="str">
        <f>""</f>
        <v/>
      </c>
      <c r="AO186" s="7" t="str">
        <f>""</f>
        <v/>
      </c>
      <c r="AP186" s="7" t="str">
        <f>""</f>
        <v/>
      </c>
      <c r="AQ186" s="7" t="str">
        <f>""</f>
        <v/>
      </c>
      <c r="AR186" s="7" t="str">
        <f>""</f>
        <v/>
      </c>
      <c r="AS186" s="7" t="str">
        <f>""</f>
        <v/>
      </c>
      <c r="AT186" s="7" t="str">
        <f>""</f>
        <v/>
      </c>
      <c r="AU186" s="7" t="str">
        <f>""</f>
        <v/>
      </c>
      <c r="AV186" s="7" t="str">
        <f>""</f>
        <v/>
      </c>
      <c r="AW186" s="7" t="str">
        <f>""</f>
        <v/>
      </c>
      <c r="AX186" s="7" t="str">
        <f>""</f>
        <v/>
      </c>
      <c r="AY186" s="7" t="str">
        <f>""</f>
        <v/>
      </c>
      <c r="AZ186" s="118">
        <f t="shared" si="218"/>
        <v>0.4</v>
      </c>
      <c r="BA186" s="121" t="str">
        <f>""</f>
        <v/>
      </c>
      <c r="BB186" s="121" t="str">
        <f>""</f>
        <v/>
      </c>
      <c r="BC186" s="121" t="str">
        <f>""</f>
        <v/>
      </c>
    </row>
    <row r="187" spans="1:55" x14ac:dyDescent="0.25">
      <c r="A187" t="str">
        <f t="shared" si="213"/>
        <v>2706510</v>
      </c>
      <c r="D187">
        <v>2</v>
      </c>
      <c r="E187">
        <v>70</v>
      </c>
      <c r="F187">
        <v>65</v>
      </c>
      <c r="G187">
        <v>10</v>
      </c>
      <c r="H187">
        <v>10.9</v>
      </c>
      <c r="I187" t="str">
        <f>""</f>
        <v/>
      </c>
      <c r="J187" t="str">
        <f>""</f>
        <v/>
      </c>
      <c r="K187" t="str">
        <f>""</f>
        <v/>
      </c>
      <c r="L187" t="str">
        <f>""</f>
        <v/>
      </c>
      <c r="M187" s="114">
        <v>629.20000000000005</v>
      </c>
      <c r="N187" s="7">
        <v>629.20000000000005</v>
      </c>
      <c r="O187" s="7">
        <v>629.20000000000005</v>
      </c>
      <c r="P187" s="7">
        <v>629.20000000000005</v>
      </c>
      <c r="Q187">
        <v>1.3353999999999999</v>
      </c>
      <c r="R187">
        <v>1.3353999999999999</v>
      </c>
      <c r="S187">
        <v>1.3353999999999999</v>
      </c>
      <c r="T187">
        <v>1.3353999999999999</v>
      </c>
      <c r="U187">
        <f t="shared" si="214"/>
        <v>97</v>
      </c>
      <c r="V187">
        <f t="shared" si="214"/>
        <v>97</v>
      </c>
      <c r="W187">
        <f t="shared" si="214"/>
        <v>97</v>
      </c>
      <c r="X187">
        <f t="shared" si="214"/>
        <v>97</v>
      </c>
      <c r="Y187">
        <f t="shared" si="215"/>
        <v>17</v>
      </c>
      <c r="Z187">
        <f t="shared" si="215"/>
        <v>17</v>
      </c>
      <c r="AA187">
        <f t="shared" si="215"/>
        <v>17</v>
      </c>
      <c r="AB187">
        <f t="shared" si="215"/>
        <v>17</v>
      </c>
      <c r="AC187" s="212">
        <f t="shared" si="216"/>
        <v>1.576720659357054E-3</v>
      </c>
      <c r="AD187" s="212">
        <f t="shared" si="216"/>
        <v>1.576720659357054E-3</v>
      </c>
      <c r="AE187" s="212">
        <f t="shared" si="216"/>
        <v>1.576720659357054E-3</v>
      </c>
      <c r="AF187" s="212">
        <f t="shared" si="216"/>
        <v>1.576720659357054E-3</v>
      </c>
      <c r="AG187" s="166">
        <f t="shared" si="217"/>
        <v>3.969E-4</v>
      </c>
      <c r="AH187" s="166">
        <f t="shared" si="217"/>
        <v>1.7345999999999999</v>
      </c>
      <c r="AI187" s="166">
        <f t="shared" si="217"/>
        <v>2</v>
      </c>
      <c r="AJ187" s="166">
        <f t="shared" si="217"/>
        <v>3.6734700000000002E-4</v>
      </c>
      <c r="AK187" s="114" t="str">
        <f>""</f>
        <v/>
      </c>
      <c r="AL187" s="7" t="str">
        <f>""</f>
        <v/>
      </c>
      <c r="AM187" s="7" t="str">
        <f>""</f>
        <v/>
      </c>
      <c r="AN187" s="7" t="str">
        <f>""</f>
        <v/>
      </c>
      <c r="AO187" s="7" t="str">
        <f>""</f>
        <v/>
      </c>
      <c r="AP187" s="7" t="str">
        <f>""</f>
        <v/>
      </c>
      <c r="AQ187" s="7" t="str">
        <f>""</f>
        <v/>
      </c>
      <c r="AR187" s="7" t="str">
        <f>""</f>
        <v/>
      </c>
      <c r="AS187" s="7" t="str">
        <f>""</f>
        <v/>
      </c>
      <c r="AT187" s="7" t="str">
        <f>""</f>
        <v/>
      </c>
      <c r="AU187" s="7" t="str">
        <f>""</f>
        <v/>
      </c>
      <c r="AV187" s="7" t="str">
        <f>""</f>
        <v/>
      </c>
      <c r="AW187" s="7" t="str">
        <f>""</f>
        <v/>
      </c>
      <c r="AX187" s="7" t="str">
        <f>""</f>
        <v/>
      </c>
      <c r="AY187" s="7" t="str">
        <f>""</f>
        <v/>
      </c>
      <c r="AZ187" s="118">
        <f t="shared" si="218"/>
        <v>0.4</v>
      </c>
      <c r="BA187" s="121" t="str">
        <f>""</f>
        <v/>
      </c>
      <c r="BB187" s="121" t="str">
        <f>""</f>
        <v/>
      </c>
      <c r="BC187" s="121" t="str">
        <f>""</f>
        <v/>
      </c>
    </row>
    <row r="188" spans="1:55" x14ac:dyDescent="0.25">
      <c r="A188" t="str">
        <f t="shared" si="213"/>
        <v>2707510</v>
      </c>
      <c r="D188">
        <v>2</v>
      </c>
      <c r="E188">
        <v>70</v>
      </c>
      <c r="F188">
        <v>75</v>
      </c>
      <c r="G188">
        <v>10</v>
      </c>
      <c r="H188">
        <v>10.9</v>
      </c>
      <c r="I188" t="str">
        <f>""</f>
        <v/>
      </c>
      <c r="J188" t="str">
        <f>""</f>
        <v/>
      </c>
      <c r="K188" t="str">
        <f>""</f>
        <v/>
      </c>
      <c r="L188" t="str">
        <f>""</f>
        <v/>
      </c>
      <c r="M188" s="114">
        <v>750.2</v>
      </c>
      <c r="N188" s="7">
        <v>750.2</v>
      </c>
      <c r="O188" s="7">
        <v>750.2</v>
      </c>
      <c r="P188" s="7">
        <v>750.2</v>
      </c>
      <c r="Q188">
        <v>1.3353999999999999</v>
      </c>
      <c r="R188">
        <v>1.3353999999999999</v>
      </c>
      <c r="S188">
        <v>1.3353999999999999</v>
      </c>
      <c r="T188">
        <v>1.3353999999999999</v>
      </c>
      <c r="U188">
        <f t="shared" si="214"/>
        <v>116</v>
      </c>
      <c r="V188">
        <f t="shared" si="214"/>
        <v>116</v>
      </c>
      <c r="W188">
        <f t="shared" si="214"/>
        <v>116</v>
      </c>
      <c r="X188">
        <f t="shared" si="214"/>
        <v>116</v>
      </c>
      <c r="Y188">
        <f t="shared" si="215"/>
        <v>20</v>
      </c>
      <c r="Z188">
        <f t="shared" si="215"/>
        <v>20</v>
      </c>
      <c r="AA188">
        <f t="shared" si="215"/>
        <v>20</v>
      </c>
      <c r="AB188">
        <f t="shared" si="215"/>
        <v>20</v>
      </c>
      <c r="AC188" s="212">
        <f t="shared" si="216"/>
        <v>2.2914841091107555E-3</v>
      </c>
      <c r="AD188" s="212">
        <f t="shared" si="216"/>
        <v>2.2914841091107555E-3</v>
      </c>
      <c r="AE188" s="212">
        <f t="shared" si="216"/>
        <v>2.2914841091107555E-3</v>
      </c>
      <c r="AF188" s="212">
        <f t="shared" si="216"/>
        <v>2.2914841091107555E-3</v>
      </c>
      <c r="AG188" s="166">
        <f t="shared" si="217"/>
        <v>3.969E-4</v>
      </c>
      <c r="AH188" s="166">
        <f t="shared" si="217"/>
        <v>1.7345999999999999</v>
      </c>
      <c r="AI188" s="166">
        <f t="shared" si="217"/>
        <v>2</v>
      </c>
      <c r="AJ188" s="166">
        <f t="shared" si="217"/>
        <v>3.6734700000000002E-4</v>
      </c>
      <c r="AK188" s="114" t="str">
        <f>""</f>
        <v/>
      </c>
      <c r="AL188" s="7" t="str">
        <f>""</f>
        <v/>
      </c>
      <c r="AM188" s="7" t="str">
        <f>""</f>
        <v/>
      </c>
      <c r="AN188" s="7" t="str">
        <f>""</f>
        <v/>
      </c>
      <c r="AO188" s="7" t="str">
        <f>""</f>
        <v/>
      </c>
      <c r="AP188" s="7" t="str">
        <f>""</f>
        <v/>
      </c>
      <c r="AQ188" s="7" t="str">
        <f>""</f>
        <v/>
      </c>
      <c r="AR188" s="7" t="str">
        <f>""</f>
        <v/>
      </c>
      <c r="AS188" s="7" t="str">
        <f>""</f>
        <v/>
      </c>
      <c r="AT188" s="7" t="str">
        <f>""</f>
        <v/>
      </c>
      <c r="AU188" s="7" t="str">
        <f>""</f>
        <v/>
      </c>
      <c r="AV188" s="7" t="str">
        <f>""</f>
        <v/>
      </c>
      <c r="AW188" s="7" t="str">
        <f>""</f>
        <v/>
      </c>
      <c r="AX188" s="7" t="str">
        <f>""</f>
        <v/>
      </c>
      <c r="AY188" s="7" t="str">
        <f>""</f>
        <v/>
      </c>
      <c r="AZ188" s="118">
        <f t="shared" si="218"/>
        <v>0.5</v>
      </c>
      <c r="BA188" s="121" t="str">
        <f>""</f>
        <v/>
      </c>
      <c r="BB188" s="121" t="str">
        <f>""</f>
        <v/>
      </c>
      <c r="BC188" s="121" t="str">
        <f>""</f>
        <v/>
      </c>
    </row>
    <row r="189" spans="1:55" x14ac:dyDescent="0.25">
      <c r="A189" t="str">
        <f t="shared" si="213"/>
        <v>2708510</v>
      </c>
      <c r="D189">
        <v>2</v>
      </c>
      <c r="E189">
        <v>70</v>
      </c>
      <c r="F189">
        <v>85</v>
      </c>
      <c r="G189">
        <v>10</v>
      </c>
      <c r="H189">
        <v>10.9</v>
      </c>
      <c r="I189" t="str">
        <f>""</f>
        <v/>
      </c>
      <c r="J189" t="str">
        <f>""</f>
        <v/>
      </c>
      <c r="K189" t="str">
        <f>""</f>
        <v/>
      </c>
      <c r="L189" t="str">
        <f>""</f>
        <v/>
      </c>
      <c r="M189" s="114">
        <v>871.2</v>
      </c>
      <c r="N189" s="7">
        <v>871.2</v>
      </c>
      <c r="O189" s="7">
        <v>871.2</v>
      </c>
      <c r="P189" s="7">
        <v>871.2</v>
      </c>
      <c r="Q189">
        <v>1.3353999999999999</v>
      </c>
      <c r="R189">
        <v>1.3353999999999999</v>
      </c>
      <c r="S189">
        <v>1.3353999999999999</v>
      </c>
      <c r="T189">
        <v>1.3353999999999999</v>
      </c>
      <c r="U189">
        <f t="shared" si="214"/>
        <v>135</v>
      </c>
      <c r="V189">
        <f t="shared" si="214"/>
        <v>135</v>
      </c>
      <c r="W189">
        <f t="shared" si="214"/>
        <v>135</v>
      </c>
      <c r="X189">
        <f t="shared" si="214"/>
        <v>135</v>
      </c>
      <c r="Y189">
        <f t="shared" si="215"/>
        <v>23</v>
      </c>
      <c r="Z189">
        <f t="shared" si="215"/>
        <v>23</v>
      </c>
      <c r="AA189">
        <f t="shared" si="215"/>
        <v>23</v>
      </c>
      <c r="AB189">
        <f t="shared" si="215"/>
        <v>23</v>
      </c>
      <c r="AC189" s="212">
        <f t="shared" si="216"/>
        <v>3.1685397415060703E-3</v>
      </c>
      <c r="AD189" s="212">
        <f t="shared" si="216"/>
        <v>3.1685397415060703E-3</v>
      </c>
      <c r="AE189" s="212">
        <f t="shared" si="216"/>
        <v>3.1685397415060703E-3</v>
      </c>
      <c r="AF189" s="212">
        <f t="shared" si="216"/>
        <v>3.1685397415060703E-3</v>
      </c>
      <c r="AG189" s="166">
        <f t="shared" si="217"/>
        <v>3.969E-4</v>
      </c>
      <c r="AH189" s="166">
        <f t="shared" si="217"/>
        <v>1.7345999999999999</v>
      </c>
      <c r="AI189" s="166">
        <f t="shared" si="217"/>
        <v>2</v>
      </c>
      <c r="AJ189" s="166">
        <f t="shared" si="217"/>
        <v>3.6734700000000002E-4</v>
      </c>
      <c r="AK189" s="114" t="str">
        <f>""</f>
        <v/>
      </c>
      <c r="AL189" s="7" t="str">
        <f>""</f>
        <v/>
      </c>
      <c r="AM189" s="7" t="str">
        <f>""</f>
        <v/>
      </c>
      <c r="AN189" s="7" t="str">
        <f>""</f>
        <v/>
      </c>
      <c r="AO189" s="7" t="str">
        <f>""</f>
        <v/>
      </c>
      <c r="AP189" s="7" t="str">
        <f>""</f>
        <v/>
      </c>
      <c r="AQ189" s="7" t="str">
        <f>""</f>
        <v/>
      </c>
      <c r="AR189" s="7" t="str">
        <f>""</f>
        <v/>
      </c>
      <c r="AS189" s="7" t="str">
        <f>""</f>
        <v/>
      </c>
      <c r="AT189" s="7" t="str">
        <f>""</f>
        <v/>
      </c>
      <c r="AU189" s="7" t="str">
        <f>""</f>
        <v/>
      </c>
      <c r="AV189" s="7" t="str">
        <f>""</f>
        <v/>
      </c>
      <c r="AW189" s="7" t="str">
        <f>""</f>
        <v/>
      </c>
      <c r="AX189" s="7" t="str">
        <f>""</f>
        <v/>
      </c>
      <c r="AY189" s="7" t="str">
        <f>""</f>
        <v/>
      </c>
      <c r="AZ189" s="118">
        <f t="shared" si="218"/>
        <v>0.6</v>
      </c>
      <c r="BA189" s="121" t="str">
        <f>""</f>
        <v/>
      </c>
      <c r="BB189" s="121" t="str">
        <f>""</f>
        <v/>
      </c>
      <c r="BC189" s="121" t="str">
        <f>""</f>
        <v/>
      </c>
    </row>
    <row r="190" spans="1:55" x14ac:dyDescent="0.25">
      <c r="A190" t="str">
        <f t="shared" si="213"/>
        <v>2709510</v>
      </c>
      <c r="D190">
        <v>2</v>
      </c>
      <c r="E190">
        <v>70</v>
      </c>
      <c r="F190">
        <v>95</v>
      </c>
      <c r="G190">
        <v>10</v>
      </c>
      <c r="H190">
        <v>10.9</v>
      </c>
      <c r="I190" t="str">
        <f>""</f>
        <v/>
      </c>
      <c r="J190" t="str">
        <f>""</f>
        <v/>
      </c>
      <c r="K190" t="str">
        <f>""</f>
        <v/>
      </c>
      <c r="L190" t="str">
        <f>""</f>
        <v/>
      </c>
      <c r="M190" s="114">
        <v>992.2</v>
      </c>
      <c r="N190" s="7">
        <v>992.2</v>
      </c>
      <c r="O190" s="7">
        <v>992.2</v>
      </c>
      <c r="P190" s="7">
        <v>992.2</v>
      </c>
      <c r="Q190">
        <v>1.3353999999999999</v>
      </c>
      <c r="R190">
        <v>1.3353999999999999</v>
      </c>
      <c r="S190">
        <v>1.3353999999999999</v>
      </c>
      <c r="T190">
        <v>1.3353999999999999</v>
      </c>
      <c r="U190">
        <f t="shared" si="214"/>
        <v>154</v>
      </c>
      <c r="V190">
        <f t="shared" si="214"/>
        <v>154</v>
      </c>
      <c r="W190">
        <f t="shared" si="214"/>
        <v>154</v>
      </c>
      <c r="X190">
        <f t="shared" si="214"/>
        <v>154</v>
      </c>
      <c r="Y190">
        <f t="shared" si="215"/>
        <v>26</v>
      </c>
      <c r="Z190">
        <f t="shared" si="215"/>
        <v>26</v>
      </c>
      <c r="AA190">
        <f t="shared" si="215"/>
        <v>26</v>
      </c>
      <c r="AB190">
        <f t="shared" si="215"/>
        <v>26</v>
      </c>
      <c r="AC190" s="212">
        <f t="shared" si="216"/>
        <v>4.2187926090502138E-3</v>
      </c>
      <c r="AD190" s="212">
        <f t="shared" si="216"/>
        <v>4.2187926090502138E-3</v>
      </c>
      <c r="AE190" s="212">
        <f t="shared" si="216"/>
        <v>4.2187926090502138E-3</v>
      </c>
      <c r="AF190" s="212">
        <f t="shared" si="216"/>
        <v>4.2187926090502138E-3</v>
      </c>
      <c r="AG190" s="166">
        <f t="shared" si="217"/>
        <v>3.969E-4</v>
      </c>
      <c r="AH190" s="166">
        <f t="shared" si="217"/>
        <v>1.7345999999999999</v>
      </c>
      <c r="AI190" s="166">
        <f t="shared" si="217"/>
        <v>2</v>
      </c>
      <c r="AJ190" s="166">
        <f t="shared" si="217"/>
        <v>3.6734700000000002E-4</v>
      </c>
      <c r="AK190" s="114" t="str">
        <f>""</f>
        <v/>
      </c>
      <c r="AL190" s="7" t="str">
        <f>""</f>
        <v/>
      </c>
      <c r="AM190" s="7" t="str">
        <f>""</f>
        <v/>
      </c>
      <c r="AN190" s="7" t="str">
        <f>""</f>
        <v/>
      </c>
      <c r="AO190" s="7" t="str">
        <f>""</f>
        <v/>
      </c>
      <c r="AP190" s="7" t="str">
        <f>""</f>
        <v/>
      </c>
      <c r="AQ190" s="7" t="str">
        <f>""</f>
        <v/>
      </c>
      <c r="AR190" s="7" t="str">
        <f>""</f>
        <v/>
      </c>
      <c r="AS190" s="7" t="str">
        <f>""</f>
        <v/>
      </c>
      <c r="AT190" s="7" t="str">
        <f>""</f>
        <v/>
      </c>
      <c r="AU190" s="7" t="str">
        <f>""</f>
        <v/>
      </c>
      <c r="AV190" s="7" t="str">
        <f>""</f>
        <v/>
      </c>
      <c r="AW190" s="7" t="str">
        <f>""</f>
        <v/>
      </c>
      <c r="AX190" s="7" t="str">
        <f>""</f>
        <v/>
      </c>
      <c r="AY190" s="7" t="str">
        <f>""</f>
        <v/>
      </c>
      <c r="AZ190" s="118">
        <f t="shared" si="218"/>
        <v>0.6</v>
      </c>
      <c r="BA190" s="121" t="str">
        <f>""</f>
        <v/>
      </c>
      <c r="BB190" s="121" t="str">
        <f>""</f>
        <v/>
      </c>
      <c r="BC190" s="121" t="str">
        <f>""</f>
        <v/>
      </c>
    </row>
    <row r="191" spans="1:55" x14ac:dyDescent="0.25">
      <c r="A191" t="str">
        <f t="shared" si="213"/>
        <v>27010510</v>
      </c>
      <c r="D191">
        <v>2</v>
      </c>
      <c r="E191">
        <v>70</v>
      </c>
      <c r="F191">
        <v>105</v>
      </c>
      <c r="G191">
        <v>10</v>
      </c>
      <c r="H191">
        <v>10.9</v>
      </c>
      <c r="I191" t="str">
        <f>""</f>
        <v/>
      </c>
      <c r="J191" t="str">
        <f>""</f>
        <v/>
      </c>
      <c r="K191" t="str">
        <f>""</f>
        <v/>
      </c>
      <c r="L191" t="str">
        <f>""</f>
        <v/>
      </c>
      <c r="M191" s="114">
        <v>1113.2</v>
      </c>
      <c r="N191" s="7">
        <v>1113.2</v>
      </c>
      <c r="O191" s="7">
        <v>1113.2</v>
      </c>
      <c r="P191" s="7">
        <v>1113.2</v>
      </c>
      <c r="Q191">
        <v>1.3353999999999999</v>
      </c>
      <c r="R191">
        <v>1.3353999999999999</v>
      </c>
      <c r="S191">
        <v>1.3353999999999999</v>
      </c>
      <c r="T191">
        <v>1.3353999999999999</v>
      </c>
      <c r="U191">
        <f t="shared" si="214"/>
        <v>172</v>
      </c>
      <c r="V191">
        <f t="shared" si="214"/>
        <v>172</v>
      </c>
      <c r="W191">
        <f t="shared" si="214"/>
        <v>172</v>
      </c>
      <c r="X191">
        <f t="shared" si="214"/>
        <v>172</v>
      </c>
      <c r="Y191">
        <f t="shared" si="215"/>
        <v>30</v>
      </c>
      <c r="Z191">
        <f t="shared" si="215"/>
        <v>30</v>
      </c>
      <c r="AA191">
        <f t="shared" si="215"/>
        <v>30</v>
      </c>
      <c r="AB191">
        <f t="shared" si="215"/>
        <v>30</v>
      </c>
      <c r="AC191" s="212">
        <f t="shared" si="216"/>
        <v>5.8120534388110424E-3</v>
      </c>
      <c r="AD191" s="212">
        <f t="shared" si="216"/>
        <v>5.8120534388110424E-3</v>
      </c>
      <c r="AE191" s="212">
        <f t="shared" si="216"/>
        <v>5.8120534388110424E-3</v>
      </c>
      <c r="AF191" s="212">
        <f t="shared" si="216"/>
        <v>5.8120534388110424E-3</v>
      </c>
      <c r="AG191" s="166">
        <f t="shared" si="217"/>
        <v>3.969E-4</v>
      </c>
      <c r="AH191" s="166">
        <f t="shared" si="217"/>
        <v>1.7345999999999999</v>
      </c>
      <c r="AI191" s="166">
        <f t="shared" si="217"/>
        <v>2</v>
      </c>
      <c r="AJ191" s="166">
        <f t="shared" si="217"/>
        <v>3.6734700000000002E-4</v>
      </c>
      <c r="AK191" s="114" t="str">
        <f>""</f>
        <v/>
      </c>
      <c r="AL191" s="7" t="str">
        <f>""</f>
        <v/>
      </c>
      <c r="AM191" s="7" t="str">
        <f>""</f>
        <v/>
      </c>
      <c r="AN191" s="7" t="str">
        <f>""</f>
        <v/>
      </c>
      <c r="AO191" s="7" t="str">
        <f>""</f>
        <v/>
      </c>
      <c r="AP191" s="7" t="str">
        <f>""</f>
        <v/>
      </c>
      <c r="AQ191" s="7" t="str">
        <f>""</f>
        <v/>
      </c>
      <c r="AR191" s="7" t="str">
        <f>""</f>
        <v/>
      </c>
      <c r="AS191" s="7" t="str">
        <f>""</f>
        <v/>
      </c>
      <c r="AT191" s="7" t="str">
        <f>""</f>
        <v/>
      </c>
      <c r="AU191" s="7" t="str">
        <f>""</f>
        <v/>
      </c>
      <c r="AV191" s="7" t="str">
        <f>""</f>
        <v/>
      </c>
      <c r="AW191" s="7" t="str">
        <f>""</f>
        <v/>
      </c>
      <c r="AX191" s="7" t="str">
        <f>""</f>
        <v/>
      </c>
      <c r="AY191" s="7" t="str">
        <f>""</f>
        <v/>
      </c>
      <c r="AZ191" s="118">
        <f t="shared" si="218"/>
        <v>0.7</v>
      </c>
      <c r="BA191" s="121" t="str">
        <f>""</f>
        <v/>
      </c>
      <c r="BB191" s="121" t="str">
        <f>""</f>
        <v/>
      </c>
      <c r="BC191" s="121" t="str">
        <f>""</f>
        <v/>
      </c>
    </row>
    <row r="192" spans="1:55" x14ac:dyDescent="0.25">
      <c r="A192" t="str">
        <f t="shared" si="213"/>
        <v>27011510</v>
      </c>
      <c r="D192">
        <v>2</v>
      </c>
      <c r="E192">
        <v>70</v>
      </c>
      <c r="F192">
        <v>115</v>
      </c>
      <c r="G192">
        <v>10</v>
      </c>
      <c r="H192">
        <v>10.9</v>
      </c>
      <c r="I192" t="str">
        <f>""</f>
        <v/>
      </c>
      <c r="J192" t="str">
        <f>""</f>
        <v/>
      </c>
      <c r="K192" t="str">
        <f>""</f>
        <v/>
      </c>
      <c r="L192" t="str">
        <f>""</f>
        <v/>
      </c>
      <c r="M192" s="114">
        <v>1234.2</v>
      </c>
      <c r="N192" s="7">
        <v>1234.2</v>
      </c>
      <c r="O192" s="7">
        <v>1234.2</v>
      </c>
      <c r="P192" s="7">
        <v>1234.2</v>
      </c>
      <c r="Q192">
        <v>1.3353999999999999</v>
      </c>
      <c r="R192">
        <v>1.3353999999999999</v>
      </c>
      <c r="S192">
        <v>1.3353999999999999</v>
      </c>
      <c r="T192">
        <v>1.3353999999999999</v>
      </c>
      <c r="U192">
        <f t="shared" si="214"/>
        <v>191</v>
      </c>
      <c r="V192">
        <f t="shared" si="214"/>
        <v>191</v>
      </c>
      <c r="W192">
        <f t="shared" si="214"/>
        <v>191</v>
      </c>
      <c r="X192">
        <f t="shared" si="214"/>
        <v>191</v>
      </c>
      <c r="Y192">
        <f t="shared" si="215"/>
        <v>33</v>
      </c>
      <c r="Z192">
        <f t="shared" si="215"/>
        <v>33</v>
      </c>
      <c r="AA192">
        <f t="shared" si="215"/>
        <v>33</v>
      </c>
      <c r="AB192">
        <f t="shared" si="215"/>
        <v>33</v>
      </c>
      <c r="AC192" s="212">
        <f t="shared" si="216"/>
        <v>7.2897762889811858E-3</v>
      </c>
      <c r="AD192" s="212">
        <f t="shared" si="216"/>
        <v>7.2897762889811858E-3</v>
      </c>
      <c r="AE192" s="212">
        <f t="shared" si="216"/>
        <v>7.2897762889811858E-3</v>
      </c>
      <c r="AF192" s="212">
        <f t="shared" si="216"/>
        <v>7.2897762889811858E-3</v>
      </c>
      <c r="AG192" s="166">
        <f t="shared" si="217"/>
        <v>3.969E-4</v>
      </c>
      <c r="AH192" s="166">
        <f t="shared" si="217"/>
        <v>1.7345999999999999</v>
      </c>
      <c r="AI192" s="166">
        <f t="shared" si="217"/>
        <v>2</v>
      </c>
      <c r="AJ192" s="166">
        <f t="shared" si="217"/>
        <v>3.6734700000000002E-4</v>
      </c>
      <c r="AK192" s="114" t="str">
        <f>""</f>
        <v/>
      </c>
      <c r="AL192" s="7" t="str">
        <f>""</f>
        <v/>
      </c>
      <c r="AM192" s="7" t="str">
        <f>""</f>
        <v/>
      </c>
      <c r="AN192" s="7" t="str">
        <f>""</f>
        <v/>
      </c>
      <c r="AO192" s="7" t="str">
        <f>""</f>
        <v/>
      </c>
      <c r="AP192" s="7" t="str">
        <f>""</f>
        <v/>
      </c>
      <c r="AQ192" s="7" t="str">
        <f>""</f>
        <v/>
      </c>
      <c r="AR192" s="7" t="str">
        <f>""</f>
        <v/>
      </c>
      <c r="AS192" s="7" t="str">
        <f>""</f>
        <v/>
      </c>
      <c r="AT192" s="7" t="str">
        <f>""</f>
        <v/>
      </c>
      <c r="AU192" s="7" t="str">
        <f>""</f>
        <v/>
      </c>
      <c r="AV192" s="7" t="str">
        <f>""</f>
        <v/>
      </c>
      <c r="AW192" s="7" t="str">
        <f>""</f>
        <v/>
      </c>
      <c r="AX192" s="7" t="str">
        <f>""</f>
        <v/>
      </c>
      <c r="AY192" s="7" t="str">
        <f>""</f>
        <v/>
      </c>
      <c r="AZ192" s="118">
        <f t="shared" si="218"/>
        <v>0.8</v>
      </c>
      <c r="BA192" s="121" t="str">
        <f>""</f>
        <v/>
      </c>
      <c r="BB192" s="121" t="str">
        <f>""</f>
        <v/>
      </c>
      <c r="BC192" s="121" t="str">
        <f>""</f>
        <v/>
      </c>
    </row>
    <row r="193" spans="1:55" x14ac:dyDescent="0.25">
      <c r="A193" t="str">
        <f t="shared" si="213"/>
        <v>27013510</v>
      </c>
      <c r="D193">
        <v>2</v>
      </c>
      <c r="E193">
        <v>70</v>
      </c>
      <c r="F193">
        <v>135</v>
      </c>
      <c r="G193">
        <v>10</v>
      </c>
      <c r="H193">
        <v>10.9</v>
      </c>
      <c r="I193" t="str">
        <f>""</f>
        <v/>
      </c>
      <c r="J193" t="str">
        <f>""</f>
        <v/>
      </c>
      <c r="K193" t="str">
        <f>""</f>
        <v/>
      </c>
      <c r="L193" t="str">
        <f>""</f>
        <v/>
      </c>
      <c r="M193" s="114">
        <v>1476.2</v>
      </c>
      <c r="N193" s="7">
        <v>1476.2</v>
      </c>
      <c r="O193" s="7">
        <v>1476.2</v>
      </c>
      <c r="P193" s="7">
        <v>1476.2</v>
      </c>
      <c r="Q193">
        <v>1.3353999999999999</v>
      </c>
      <c r="R193">
        <v>1.3353999999999999</v>
      </c>
      <c r="S193">
        <v>1.3353999999999999</v>
      </c>
      <c r="T193">
        <v>1.3353999999999999</v>
      </c>
      <c r="U193">
        <f t="shared" si="214"/>
        <v>229</v>
      </c>
      <c r="V193">
        <f t="shared" si="214"/>
        <v>229</v>
      </c>
      <c r="W193">
        <f t="shared" si="214"/>
        <v>229</v>
      </c>
      <c r="X193">
        <f t="shared" si="214"/>
        <v>229</v>
      </c>
      <c r="Y193">
        <f t="shared" si="215"/>
        <v>39</v>
      </c>
      <c r="Z193">
        <f t="shared" si="215"/>
        <v>39</v>
      </c>
      <c r="AA193">
        <f t="shared" si="215"/>
        <v>39</v>
      </c>
      <c r="AB193">
        <f t="shared" si="215"/>
        <v>39</v>
      </c>
      <c r="AC193" s="212">
        <f t="shared" si="216"/>
        <v>1.0872510535767823E-2</v>
      </c>
      <c r="AD193" s="212">
        <f t="shared" si="216"/>
        <v>1.0872510535767823E-2</v>
      </c>
      <c r="AE193" s="212">
        <f t="shared" si="216"/>
        <v>1.0872510535767823E-2</v>
      </c>
      <c r="AF193" s="212">
        <f t="shared" si="216"/>
        <v>1.0872510535767823E-2</v>
      </c>
      <c r="AG193" s="166">
        <f t="shared" si="217"/>
        <v>3.969E-4</v>
      </c>
      <c r="AH193" s="166">
        <f t="shared" si="217"/>
        <v>1.7345999999999999</v>
      </c>
      <c r="AI193" s="166">
        <f t="shared" si="217"/>
        <v>2</v>
      </c>
      <c r="AJ193" s="166">
        <f t="shared" si="217"/>
        <v>3.6734700000000002E-4</v>
      </c>
      <c r="AK193" s="114" t="str">
        <f>""</f>
        <v/>
      </c>
      <c r="AL193" s="7" t="str">
        <f>""</f>
        <v/>
      </c>
      <c r="AM193" s="7" t="str">
        <f>""</f>
        <v/>
      </c>
      <c r="AN193" s="7" t="str">
        <f>""</f>
        <v/>
      </c>
      <c r="AO193" s="7" t="str">
        <f>""</f>
        <v/>
      </c>
      <c r="AP193" s="7" t="str">
        <f>""</f>
        <v/>
      </c>
      <c r="AQ193" s="7" t="str">
        <f>""</f>
        <v/>
      </c>
      <c r="AR193" s="7" t="str">
        <f>""</f>
        <v/>
      </c>
      <c r="AS193" s="7" t="str">
        <f>""</f>
        <v/>
      </c>
      <c r="AT193" s="7" t="str">
        <f>""</f>
        <v/>
      </c>
      <c r="AU193" s="7" t="str">
        <f>""</f>
        <v/>
      </c>
      <c r="AV193" s="7" t="str">
        <f>""</f>
        <v/>
      </c>
      <c r="AW193" s="7" t="str">
        <f>""</f>
        <v/>
      </c>
      <c r="AX193" s="7" t="str">
        <f>""</f>
        <v/>
      </c>
      <c r="AY193" s="7" t="str">
        <f>""</f>
        <v/>
      </c>
      <c r="AZ193" s="118">
        <f t="shared" si="218"/>
        <v>0.9</v>
      </c>
      <c r="BA193" s="121" t="str">
        <f>""</f>
        <v/>
      </c>
      <c r="BB193" s="121" t="str">
        <f>""</f>
        <v/>
      </c>
      <c r="BC193" s="121" t="str">
        <f>""</f>
        <v/>
      </c>
    </row>
    <row r="194" spans="1:55" x14ac:dyDescent="0.25">
      <c r="A194" t="str">
        <f t="shared" si="213"/>
        <v>27015510</v>
      </c>
      <c r="D194">
        <v>2</v>
      </c>
      <c r="E194">
        <v>70</v>
      </c>
      <c r="F194">
        <v>155</v>
      </c>
      <c r="G194">
        <v>10</v>
      </c>
      <c r="H194">
        <v>10.9</v>
      </c>
      <c r="I194" t="str">
        <f>""</f>
        <v/>
      </c>
      <c r="J194" t="str">
        <f>""</f>
        <v/>
      </c>
      <c r="K194" t="str">
        <f>""</f>
        <v/>
      </c>
      <c r="L194" t="str">
        <f>""</f>
        <v/>
      </c>
      <c r="M194" s="114">
        <v>1718.2</v>
      </c>
      <c r="N194" s="7">
        <v>1718.2</v>
      </c>
      <c r="O194" s="7">
        <v>1718.2</v>
      </c>
      <c r="P194" s="7">
        <v>1718.2</v>
      </c>
      <c r="Q194">
        <v>1.3353999999999999</v>
      </c>
      <c r="R194">
        <v>1.3353999999999999</v>
      </c>
      <c r="S194">
        <v>1.3353999999999999</v>
      </c>
      <c r="T194">
        <v>1.3353999999999999</v>
      </c>
      <c r="U194">
        <f t="shared" si="214"/>
        <v>266</v>
      </c>
      <c r="V194">
        <f t="shared" si="214"/>
        <v>266</v>
      </c>
      <c r="W194">
        <f t="shared" si="214"/>
        <v>266</v>
      </c>
      <c r="X194">
        <f t="shared" si="214"/>
        <v>266</v>
      </c>
      <c r="Y194">
        <f t="shared" si="215"/>
        <v>46</v>
      </c>
      <c r="Z194">
        <f t="shared" si="215"/>
        <v>46</v>
      </c>
      <c r="AA194">
        <f t="shared" si="215"/>
        <v>46</v>
      </c>
      <c r="AB194">
        <f t="shared" si="215"/>
        <v>46</v>
      </c>
      <c r="AC194" s="212">
        <f t="shared" si="216"/>
        <v>1.5995637339270185E-2</v>
      </c>
      <c r="AD194" s="212">
        <f t="shared" si="216"/>
        <v>1.5995637339270185E-2</v>
      </c>
      <c r="AE194" s="212">
        <f t="shared" si="216"/>
        <v>1.5995637339270185E-2</v>
      </c>
      <c r="AF194" s="212">
        <f t="shared" si="216"/>
        <v>1.5995637339270185E-2</v>
      </c>
      <c r="AG194" s="166">
        <f t="shared" si="217"/>
        <v>3.969E-4</v>
      </c>
      <c r="AH194" s="166">
        <f t="shared" si="217"/>
        <v>1.7345999999999999</v>
      </c>
      <c r="AI194" s="166">
        <f t="shared" si="217"/>
        <v>2</v>
      </c>
      <c r="AJ194" s="166">
        <f t="shared" si="217"/>
        <v>3.6734700000000002E-4</v>
      </c>
      <c r="AK194" s="114" t="str">
        <f>""</f>
        <v/>
      </c>
      <c r="AL194" s="7" t="str">
        <f>""</f>
        <v/>
      </c>
      <c r="AM194" s="7" t="str">
        <f>""</f>
        <v/>
      </c>
      <c r="AN194" s="7" t="str">
        <f>""</f>
        <v/>
      </c>
      <c r="AO194" s="7" t="str">
        <f>""</f>
        <v/>
      </c>
      <c r="AP194" s="7" t="str">
        <f>""</f>
        <v/>
      </c>
      <c r="AQ194" s="7" t="str">
        <f>""</f>
        <v/>
      </c>
      <c r="AR194" s="7" t="str">
        <f>""</f>
        <v/>
      </c>
      <c r="AS194" s="7" t="str">
        <f>""</f>
        <v/>
      </c>
      <c r="AT194" s="7" t="str">
        <f>""</f>
        <v/>
      </c>
      <c r="AU194" s="7" t="str">
        <f>""</f>
        <v/>
      </c>
      <c r="AV194" s="7" t="str">
        <f>""</f>
        <v/>
      </c>
      <c r="AW194" s="7" t="str">
        <f>""</f>
        <v/>
      </c>
      <c r="AX194" s="7" t="str">
        <f>""</f>
        <v/>
      </c>
      <c r="AY194" s="7" t="str">
        <f>""</f>
        <v/>
      </c>
      <c r="AZ194" s="118">
        <f t="shared" si="218"/>
        <v>1</v>
      </c>
      <c r="BA194" s="121" t="str">
        <f>""</f>
        <v/>
      </c>
      <c r="BB194" s="121" t="str">
        <f>""</f>
        <v/>
      </c>
      <c r="BC194" s="121" t="str">
        <f>""</f>
        <v/>
      </c>
    </row>
    <row r="195" spans="1:55" x14ac:dyDescent="0.25">
      <c r="A195" t="str">
        <f t="shared" si="213"/>
        <v>27017510</v>
      </c>
      <c r="D195">
        <v>2</v>
      </c>
      <c r="E195">
        <v>70</v>
      </c>
      <c r="F195">
        <v>175</v>
      </c>
      <c r="G195">
        <v>10</v>
      </c>
      <c r="H195">
        <v>10.9</v>
      </c>
      <c r="I195" t="str">
        <f>""</f>
        <v/>
      </c>
      <c r="J195" t="str">
        <f>""</f>
        <v/>
      </c>
      <c r="K195" t="str">
        <f>""</f>
        <v/>
      </c>
      <c r="L195" t="str">
        <f>""</f>
        <v/>
      </c>
      <c r="M195" s="114">
        <v>1960.2</v>
      </c>
      <c r="N195" s="7">
        <v>1960.2</v>
      </c>
      <c r="O195" s="7">
        <v>1960.2</v>
      </c>
      <c r="P195" s="7">
        <v>1960.2</v>
      </c>
      <c r="Q195">
        <v>1.3353999999999999</v>
      </c>
      <c r="R195">
        <v>1.3353999999999999</v>
      </c>
      <c r="S195">
        <v>1.3353999999999999</v>
      </c>
      <c r="T195">
        <v>1.3353999999999999</v>
      </c>
      <c r="U195">
        <f t="shared" si="214"/>
        <v>304</v>
      </c>
      <c r="V195">
        <f t="shared" si="214"/>
        <v>304</v>
      </c>
      <c r="W195">
        <f t="shared" si="214"/>
        <v>304</v>
      </c>
      <c r="X195">
        <f t="shared" si="214"/>
        <v>304</v>
      </c>
      <c r="Y195">
        <f t="shared" si="215"/>
        <v>52</v>
      </c>
      <c r="Z195">
        <f t="shared" si="215"/>
        <v>52</v>
      </c>
      <c r="AA195">
        <f t="shared" si="215"/>
        <v>52</v>
      </c>
      <c r="AB195">
        <f t="shared" si="215"/>
        <v>52</v>
      </c>
      <c r="AC195" s="212">
        <f t="shared" si="216"/>
        <v>2.1571959381549818E-2</v>
      </c>
      <c r="AD195" s="212">
        <f t="shared" si="216"/>
        <v>2.1571959381549818E-2</v>
      </c>
      <c r="AE195" s="212">
        <f t="shared" si="216"/>
        <v>2.1571959381549818E-2</v>
      </c>
      <c r="AF195" s="212">
        <f t="shared" si="216"/>
        <v>2.1571959381549818E-2</v>
      </c>
      <c r="AG195" s="166">
        <f t="shared" si="217"/>
        <v>3.969E-4</v>
      </c>
      <c r="AH195" s="166">
        <f t="shared" si="217"/>
        <v>1.7345999999999999</v>
      </c>
      <c r="AI195" s="166">
        <f t="shared" si="217"/>
        <v>2</v>
      </c>
      <c r="AJ195" s="166">
        <f t="shared" si="217"/>
        <v>3.6734700000000002E-4</v>
      </c>
      <c r="AK195" s="114" t="str">
        <f>""</f>
        <v/>
      </c>
      <c r="AL195" s="7" t="str">
        <f>""</f>
        <v/>
      </c>
      <c r="AM195" s="7" t="str">
        <f>""</f>
        <v/>
      </c>
      <c r="AN195" s="7" t="str">
        <f>""</f>
        <v/>
      </c>
      <c r="AO195" s="7" t="str">
        <f>""</f>
        <v/>
      </c>
      <c r="AP195" s="7" t="str">
        <f>""</f>
        <v/>
      </c>
      <c r="AQ195" s="7" t="str">
        <f>""</f>
        <v/>
      </c>
      <c r="AR195" s="7" t="str">
        <f>""</f>
        <v/>
      </c>
      <c r="AS195" s="7" t="str">
        <f>""</f>
        <v/>
      </c>
      <c r="AT195" s="7" t="str">
        <f>""</f>
        <v/>
      </c>
      <c r="AU195" s="7" t="str">
        <f>""</f>
        <v/>
      </c>
      <c r="AV195" s="7" t="str">
        <f>""</f>
        <v/>
      </c>
      <c r="AW195" s="7" t="str">
        <f>""</f>
        <v/>
      </c>
      <c r="AX195" s="7" t="str">
        <f>""</f>
        <v/>
      </c>
      <c r="AY195" s="7" t="str">
        <f>""</f>
        <v/>
      </c>
      <c r="AZ195" s="118">
        <f t="shared" si="218"/>
        <v>1.2</v>
      </c>
      <c r="BA195" s="121" t="str">
        <f>""</f>
        <v/>
      </c>
      <c r="BB195" s="121" t="str">
        <f>""</f>
        <v/>
      </c>
      <c r="BC195" s="121" t="str">
        <f>""</f>
        <v/>
      </c>
    </row>
    <row r="196" spans="1:55" x14ac:dyDescent="0.25">
      <c r="A196" t="str">
        <f t="shared" si="213"/>
        <v>27019510</v>
      </c>
      <c r="D196">
        <v>2</v>
      </c>
      <c r="E196">
        <v>70</v>
      </c>
      <c r="F196">
        <v>195</v>
      </c>
      <c r="G196">
        <v>10</v>
      </c>
      <c r="H196">
        <v>10.9</v>
      </c>
      <c r="I196" t="str">
        <f>""</f>
        <v/>
      </c>
      <c r="J196" t="str">
        <f>""</f>
        <v/>
      </c>
      <c r="K196" t="str">
        <f>""</f>
        <v/>
      </c>
      <c r="L196" t="str">
        <f>""</f>
        <v/>
      </c>
      <c r="M196" s="114">
        <v>2202.1999999999998</v>
      </c>
      <c r="N196" s="7">
        <v>2202.1999999999998</v>
      </c>
      <c r="O196" s="7">
        <v>2202.1999999999998</v>
      </c>
      <c r="P196" s="7">
        <v>2202.1999999999998</v>
      </c>
      <c r="Q196">
        <v>1.3353999999999999</v>
      </c>
      <c r="R196">
        <v>1.3353999999999999</v>
      </c>
      <c r="S196">
        <v>1.3353999999999999</v>
      </c>
      <c r="T196">
        <v>1.3353999999999999</v>
      </c>
      <c r="U196">
        <f t="shared" si="214"/>
        <v>341</v>
      </c>
      <c r="V196">
        <f t="shared" si="214"/>
        <v>341</v>
      </c>
      <c r="W196">
        <f t="shared" si="214"/>
        <v>341</v>
      </c>
      <c r="X196">
        <f t="shared" si="214"/>
        <v>341</v>
      </c>
      <c r="Y196">
        <f t="shared" si="215"/>
        <v>59</v>
      </c>
      <c r="Z196">
        <f t="shared" si="215"/>
        <v>59</v>
      </c>
      <c r="AA196">
        <f t="shared" si="215"/>
        <v>59</v>
      </c>
      <c r="AB196">
        <f t="shared" si="215"/>
        <v>59</v>
      </c>
      <c r="AC196" s="212">
        <f t="shared" si="216"/>
        <v>2.9103597929686711E-2</v>
      </c>
      <c r="AD196" s="212">
        <f t="shared" si="216"/>
        <v>2.9103597929686711E-2</v>
      </c>
      <c r="AE196" s="212">
        <f t="shared" si="216"/>
        <v>2.9103597929686711E-2</v>
      </c>
      <c r="AF196" s="212">
        <f t="shared" si="216"/>
        <v>2.9103597929686711E-2</v>
      </c>
      <c r="AG196" s="166">
        <f t="shared" si="217"/>
        <v>3.969E-4</v>
      </c>
      <c r="AH196" s="166">
        <f t="shared" si="217"/>
        <v>1.7345999999999999</v>
      </c>
      <c r="AI196" s="166">
        <f t="shared" si="217"/>
        <v>2</v>
      </c>
      <c r="AJ196" s="166">
        <f t="shared" si="217"/>
        <v>3.6734700000000002E-4</v>
      </c>
      <c r="AK196" s="114" t="str">
        <f>""</f>
        <v/>
      </c>
      <c r="AL196" s="7" t="str">
        <f>""</f>
        <v/>
      </c>
      <c r="AM196" s="7" t="str">
        <f>""</f>
        <v/>
      </c>
      <c r="AN196" s="7" t="str">
        <f>""</f>
        <v/>
      </c>
      <c r="AO196" s="7" t="str">
        <f>""</f>
        <v/>
      </c>
      <c r="AP196" s="7" t="str">
        <f>""</f>
        <v/>
      </c>
      <c r="AQ196" s="7" t="str">
        <f>""</f>
        <v/>
      </c>
      <c r="AR196" s="7" t="str">
        <f>""</f>
        <v/>
      </c>
      <c r="AS196" s="7" t="str">
        <f>""</f>
        <v/>
      </c>
      <c r="AT196" s="7" t="str">
        <f>""</f>
        <v/>
      </c>
      <c r="AU196" s="7" t="str">
        <f>""</f>
        <v/>
      </c>
      <c r="AV196" s="7" t="str">
        <f>""</f>
        <v/>
      </c>
      <c r="AW196" s="7" t="str">
        <f>""</f>
        <v/>
      </c>
      <c r="AX196" s="7" t="str">
        <f>""</f>
        <v/>
      </c>
      <c r="AY196" s="7" t="str">
        <f>""</f>
        <v/>
      </c>
      <c r="AZ196" s="118">
        <f t="shared" si="218"/>
        <v>1.3</v>
      </c>
      <c r="BA196" s="121" t="str">
        <f>""</f>
        <v/>
      </c>
      <c r="BB196" s="121" t="str">
        <f>""</f>
        <v/>
      </c>
      <c r="BC196" s="121" t="str">
        <f>""</f>
        <v/>
      </c>
    </row>
    <row r="197" spans="1:55" x14ac:dyDescent="0.25">
      <c r="A197" t="str">
        <f t="shared" si="213"/>
        <v>27021510</v>
      </c>
      <c r="D197">
        <v>2</v>
      </c>
      <c r="E197">
        <v>70</v>
      </c>
      <c r="F197">
        <v>215</v>
      </c>
      <c r="G197">
        <v>10</v>
      </c>
      <c r="H197">
        <v>10.9</v>
      </c>
      <c r="I197" t="str">
        <f>""</f>
        <v/>
      </c>
      <c r="J197" t="str">
        <f>""</f>
        <v/>
      </c>
      <c r="K197" t="str">
        <f>""</f>
        <v/>
      </c>
      <c r="L197" t="str">
        <f>""</f>
        <v/>
      </c>
      <c r="M197" s="114">
        <v>2444.1999999999998</v>
      </c>
      <c r="N197" s="7">
        <v>2444.1999999999998</v>
      </c>
      <c r="O197" s="7">
        <v>2444.1999999999998</v>
      </c>
      <c r="P197" s="7">
        <v>2444.1999999999998</v>
      </c>
      <c r="Q197">
        <v>1.3353999999999999</v>
      </c>
      <c r="R197">
        <v>1.3353999999999999</v>
      </c>
      <c r="S197">
        <v>1.3353999999999999</v>
      </c>
      <c r="T197">
        <v>1.3353999999999999</v>
      </c>
      <c r="U197">
        <f t="shared" si="214"/>
        <v>379</v>
      </c>
      <c r="V197">
        <f t="shared" si="214"/>
        <v>379</v>
      </c>
      <c r="W197">
        <f t="shared" si="214"/>
        <v>379</v>
      </c>
      <c r="X197">
        <f t="shared" si="214"/>
        <v>379</v>
      </c>
      <c r="Y197">
        <f t="shared" si="215"/>
        <v>65</v>
      </c>
      <c r="Z197">
        <f t="shared" si="215"/>
        <v>65</v>
      </c>
      <c r="AA197">
        <f t="shared" si="215"/>
        <v>65</v>
      </c>
      <c r="AB197">
        <f t="shared" si="215"/>
        <v>65</v>
      </c>
      <c r="AC197" s="212">
        <f t="shared" si="216"/>
        <v>3.6984473261371276E-2</v>
      </c>
      <c r="AD197" s="212">
        <f t="shared" si="216"/>
        <v>3.6984473261371276E-2</v>
      </c>
      <c r="AE197" s="212">
        <f t="shared" si="216"/>
        <v>3.6984473261371276E-2</v>
      </c>
      <c r="AF197" s="212">
        <f t="shared" si="216"/>
        <v>3.6984473261371276E-2</v>
      </c>
      <c r="AG197" s="166">
        <f t="shared" si="217"/>
        <v>3.969E-4</v>
      </c>
      <c r="AH197" s="166">
        <f t="shared" si="217"/>
        <v>1.7345999999999999</v>
      </c>
      <c r="AI197" s="166">
        <f t="shared" si="217"/>
        <v>2</v>
      </c>
      <c r="AJ197" s="166">
        <f t="shared" si="217"/>
        <v>3.6734700000000002E-4</v>
      </c>
      <c r="AK197" s="114" t="str">
        <f>""</f>
        <v/>
      </c>
      <c r="AL197" s="7" t="str">
        <f>""</f>
        <v/>
      </c>
      <c r="AM197" s="7" t="str">
        <f>""</f>
        <v/>
      </c>
      <c r="AN197" s="7" t="str">
        <f>""</f>
        <v/>
      </c>
      <c r="AO197" s="7" t="str">
        <f>""</f>
        <v/>
      </c>
      <c r="AP197" s="7" t="str">
        <f>""</f>
        <v/>
      </c>
      <c r="AQ197" s="7" t="str">
        <f>""</f>
        <v/>
      </c>
      <c r="AR197" s="7" t="str">
        <f>""</f>
        <v/>
      </c>
      <c r="AS197" s="7" t="str">
        <f>""</f>
        <v/>
      </c>
      <c r="AT197" s="7" t="str">
        <f>""</f>
        <v/>
      </c>
      <c r="AU197" s="7" t="str">
        <f>""</f>
        <v/>
      </c>
      <c r="AV197" s="7" t="str">
        <f>""</f>
        <v/>
      </c>
      <c r="AW197" s="7" t="str">
        <f>""</f>
        <v/>
      </c>
      <c r="AX197" s="7" t="str">
        <f>""</f>
        <v/>
      </c>
      <c r="AY197" s="7" t="str">
        <f>""</f>
        <v/>
      </c>
      <c r="AZ197" s="118">
        <f t="shared" si="218"/>
        <v>1.4</v>
      </c>
      <c r="BA197" s="121" t="str">
        <f>""</f>
        <v/>
      </c>
      <c r="BB197" s="121" t="str">
        <f>""</f>
        <v/>
      </c>
      <c r="BC197" s="121" t="str">
        <f>""</f>
        <v/>
      </c>
    </row>
    <row r="198" spans="1:55" x14ac:dyDescent="0.25">
      <c r="A198" t="str">
        <f t="shared" si="213"/>
        <v>27023510</v>
      </c>
      <c r="D198">
        <v>2</v>
      </c>
      <c r="E198">
        <v>70</v>
      </c>
      <c r="F198">
        <v>235</v>
      </c>
      <c r="G198">
        <v>10</v>
      </c>
      <c r="H198">
        <v>10.9</v>
      </c>
      <c r="I198" t="str">
        <f>""</f>
        <v/>
      </c>
      <c r="J198" t="str">
        <f>""</f>
        <v/>
      </c>
      <c r="K198" t="str">
        <f>""</f>
        <v/>
      </c>
      <c r="L198" t="str">
        <f>""</f>
        <v/>
      </c>
      <c r="M198" s="114">
        <v>2686.2</v>
      </c>
      <c r="N198" s="7">
        <v>2686.2</v>
      </c>
      <c r="O198" s="7">
        <v>2686.2</v>
      </c>
      <c r="P198" s="7">
        <v>2686.2</v>
      </c>
      <c r="Q198">
        <v>1.3353999999999999</v>
      </c>
      <c r="R198">
        <v>1.3353999999999999</v>
      </c>
      <c r="S198">
        <v>1.3353999999999999</v>
      </c>
      <c r="T198">
        <v>1.3353999999999999</v>
      </c>
      <c r="U198">
        <f t="shared" si="214"/>
        <v>416</v>
      </c>
      <c r="V198">
        <f t="shared" si="214"/>
        <v>416</v>
      </c>
      <c r="W198">
        <f t="shared" si="214"/>
        <v>416</v>
      </c>
      <c r="X198">
        <f t="shared" si="214"/>
        <v>416</v>
      </c>
      <c r="Y198">
        <f t="shared" si="215"/>
        <v>72</v>
      </c>
      <c r="Z198">
        <f t="shared" si="215"/>
        <v>72</v>
      </c>
      <c r="AA198">
        <f t="shared" si="215"/>
        <v>72</v>
      </c>
      <c r="AB198">
        <f t="shared" si="215"/>
        <v>72</v>
      </c>
      <c r="AC198" s="212">
        <f t="shared" si="216"/>
        <v>4.7256186749879588E-2</v>
      </c>
      <c r="AD198" s="212">
        <f t="shared" si="216"/>
        <v>4.7256186749879588E-2</v>
      </c>
      <c r="AE198" s="212">
        <f t="shared" si="216"/>
        <v>4.7256186749879588E-2</v>
      </c>
      <c r="AF198" s="212">
        <f t="shared" si="216"/>
        <v>4.7256186749879588E-2</v>
      </c>
      <c r="AG198" s="166">
        <f t="shared" si="217"/>
        <v>3.969E-4</v>
      </c>
      <c r="AH198" s="166">
        <f t="shared" si="217"/>
        <v>1.7345999999999999</v>
      </c>
      <c r="AI198" s="166">
        <f t="shared" si="217"/>
        <v>2</v>
      </c>
      <c r="AJ198" s="166">
        <f t="shared" si="217"/>
        <v>3.6734700000000002E-4</v>
      </c>
      <c r="AK198" s="114" t="str">
        <f>""</f>
        <v/>
      </c>
      <c r="AL198" s="7" t="str">
        <f>""</f>
        <v/>
      </c>
      <c r="AM198" s="7" t="str">
        <f>""</f>
        <v/>
      </c>
      <c r="AN198" s="7" t="str">
        <f>""</f>
        <v/>
      </c>
      <c r="AO198" s="7" t="str">
        <f>""</f>
        <v/>
      </c>
      <c r="AP198" s="7" t="str">
        <f>""</f>
        <v/>
      </c>
      <c r="AQ198" s="7" t="str">
        <f>""</f>
        <v/>
      </c>
      <c r="AR198" s="7" t="str">
        <f>""</f>
        <v/>
      </c>
      <c r="AS198" s="7" t="str">
        <f>""</f>
        <v/>
      </c>
      <c r="AT198" s="7" t="str">
        <f>""</f>
        <v/>
      </c>
      <c r="AU198" s="7" t="str">
        <f>""</f>
        <v/>
      </c>
      <c r="AV198" s="7" t="str">
        <f>""</f>
        <v/>
      </c>
      <c r="AW198" s="7" t="str">
        <f>""</f>
        <v/>
      </c>
      <c r="AX198" s="7" t="str">
        <f>""</f>
        <v/>
      </c>
      <c r="AY198" s="7" t="str">
        <f>""</f>
        <v/>
      </c>
      <c r="AZ198" s="118">
        <f t="shared" si="218"/>
        <v>1.6</v>
      </c>
      <c r="BA198" s="121" t="str">
        <f>""</f>
        <v/>
      </c>
      <c r="BB198" s="121" t="str">
        <f>""</f>
        <v/>
      </c>
      <c r="BC198" s="121" t="str">
        <f>""</f>
        <v/>
      </c>
    </row>
    <row r="199" spans="1:55" x14ac:dyDescent="0.25">
      <c r="A199" t="str">
        <f t="shared" si="213"/>
        <v>2755510</v>
      </c>
      <c r="D199">
        <v>2</v>
      </c>
      <c r="E199">
        <v>75</v>
      </c>
      <c r="F199">
        <v>55</v>
      </c>
      <c r="G199">
        <v>10</v>
      </c>
      <c r="H199">
        <v>10.9</v>
      </c>
      <c r="I199" t="str">
        <f>""</f>
        <v/>
      </c>
      <c r="J199" t="str">
        <f>""</f>
        <v/>
      </c>
      <c r="K199" t="str">
        <f>""</f>
        <v/>
      </c>
      <c r="L199" t="str">
        <f>""</f>
        <v/>
      </c>
      <c r="M199" s="114">
        <v>519.12</v>
      </c>
      <c r="N199" s="7">
        <v>519.12</v>
      </c>
      <c r="O199" s="7">
        <v>519.12</v>
      </c>
      <c r="P199" s="7">
        <v>519.12</v>
      </c>
      <c r="Q199">
        <v>1.3298000000000001</v>
      </c>
      <c r="R199">
        <v>1.3298000000000001</v>
      </c>
      <c r="S199">
        <v>1.3298000000000001</v>
      </c>
      <c r="T199">
        <v>1.3298000000000001</v>
      </c>
      <c r="U199">
        <f t="shared" si="214"/>
        <v>81</v>
      </c>
      <c r="V199">
        <f t="shared" si="214"/>
        <v>81</v>
      </c>
      <c r="W199">
        <f t="shared" si="214"/>
        <v>81</v>
      </c>
      <c r="X199">
        <f t="shared" si="214"/>
        <v>81</v>
      </c>
      <c r="Y199">
        <f t="shared" si="215"/>
        <v>14</v>
      </c>
      <c r="Z199">
        <f t="shared" si="215"/>
        <v>14</v>
      </c>
      <c r="AA199">
        <f t="shared" si="215"/>
        <v>14</v>
      </c>
      <c r="AB199">
        <f t="shared" si="215"/>
        <v>14</v>
      </c>
      <c r="AC199" s="212">
        <f t="shared" si="216"/>
        <v>1.0128819574678392E-3</v>
      </c>
      <c r="AD199" s="212">
        <f t="shared" si="216"/>
        <v>1.0128819574678392E-3</v>
      </c>
      <c r="AE199" s="212">
        <f t="shared" si="216"/>
        <v>1.0128819574678392E-3</v>
      </c>
      <c r="AF199" s="212">
        <f t="shared" si="216"/>
        <v>1.0128819574678392E-3</v>
      </c>
      <c r="AG199" s="166">
        <f t="shared" si="217"/>
        <v>3.969E-4</v>
      </c>
      <c r="AH199" s="166">
        <f t="shared" si="217"/>
        <v>1.7345999999999999</v>
      </c>
      <c r="AI199" s="166">
        <f t="shared" si="217"/>
        <v>2</v>
      </c>
      <c r="AJ199" s="166">
        <f t="shared" si="217"/>
        <v>3.6734700000000002E-4</v>
      </c>
      <c r="AK199" s="114" t="str">
        <f>""</f>
        <v/>
      </c>
      <c r="AL199" s="7" t="str">
        <f>""</f>
        <v/>
      </c>
      <c r="AM199" s="7" t="str">
        <f>""</f>
        <v/>
      </c>
      <c r="AN199" s="7" t="str">
        <f>""</f>
        <v/>
      </c>
      <c r="AO199" s="7" t="str">
        <f>""</f>
        <v/>
      </c>
      <c r="AP199" s="7" t="str">
        <f>""</f>
        <v/>
      </c>
      <c r="AQ199" s="7" t="str">
        <f>""</f>
        <v/>
      </c>
      <c r="AR199" s="7" t="str">
        <f>""</f>
        <v/>
      </c>
      <c r="AS199" s="7" t="str">
        <f>""</f>
        <v/>
      </c>
      <c r="AT199" s="7" t="str">
        <f>""</f>
        <v/>
      </c>
      <c r="AU199" s="7" t="str">
        <f>""</f>
        <v/>
      </c>
      <c r="AV199" s="7" t="str">
        <f>""</f>
        <v/>
      </c>
      <c r="AW199" s="7" t="str">
        <f>""</f>
        <v/>
      </c>
      <c r="AX199" s="7" t="str">
        <f>""</f>
        <v/>
      </c>
      <c r="AY199" s="7" t="str">
        <f>""</f>
        <v/>
      </c>
      <c r="AZ199" s="118">
        <f t="shared" si="218"/>
        <v>0.4</v>
      </c>
      <c r="BA199" s="121" t="str">
        <f>""</f>
        <v/>
      </c>
      <c r="BB199" s="121" t="str">
        <f>""</f>
        <v/>
      </c>
      <c r="BC199" s="121" t="str">
        <f>""</f>
        <v/>
      </c>
    </row>
    <row r="200" spans="1:55" x14ac:dyDescent="0.25">
      <c r="A200" t="str">
        <f t="shared" si="213"/>
        <v>2756510</v>
      </c>
      <c r="D200">
        <v>2</v>
      </c>
      <c r="E200">
        <v>75</v>
      </c>
      <c r="F200">
        <v>65</v>
      </c>
      <c r="G200">
        <v>10</v>
      </c>
      <c r="H200">
        <v>10.9</v>
      </c>
      <c r="I200" t="str">
        <f>""</f>
        <v/>
      </c>
      <c r="J200" t="str">
        <f>""</f>
        <v/>
      </c>
      <c r="K200" t="str">
        <f>""</f>
        <v/>
      </c>
      <c r="L200" t="str">
        <f>""</f>
        <v/>
      </c>
      <c r="M200" s="114">
        <v>642.72</v>
      </c>
      <c r="N200" s="7">
        <v>642.72</v>
      </c>
      <c r="O200" s="7">
        <v>642.72</v>
      </c>
      <c r="P200" s="7">
        <v>642.72</v>
      </c>
      <c r="Q200">
        <v>1.3298000000000001</v>
      </c>
      <c r="R200">
        <v>1.3298000000000001</v>
      </c>
      <c r="S200">
        <v>1.3298000000000001</v>
      </c>
      <c r="T200">
        <v>1.3298000000000001</v>
      </c>
      <c r="U200">
        <f t="shared" si="214"/>
        <v>100</v>
      </c>
      <c r="V200">
        <f t="shared" si="214"/>
        <v>100</v>
      </c>
      <c r="W200">
        <f t="shared" si="214"/>
        <v>100</v>
      </c>
      <c r="X200">
        <f t="shared" si="214"/>
        <v>100</v>
      </c>
      <c r="Y200">
        <f t="shared" si="215"/>
        <v>17</v>
      </c>
      <c r="Z200">
        <f t="shared" si="215"/>
        <v>17</v>
      </c>
      <c r="AA200">
        <f t="shared" si="215"/>
        <v>17</v>
      </c>
      <c r="AB200">
        <f t="shared" si="215"/>
        <v>17</v>
      </c>
      <c r="AC200" s="212">
        <f t="shared" si="216"/>
        <v>1.576720659357054E-3</v>
      </c>
      <c r="AD200" s="212">
        <f t="shared" si="216"/>
        <v>1.576720659357054E-3</v>
      </c>
      <c r="AE200" s="212">
        <f t="shared" si="216"/>
        <v>1.576720659357054E-3</v>
      </c>
      <c r="AF200" s="212">
        <f t="shared" si="216"/>
        <v>1.576720659357054E-3</v>
      </c>
      <c r="AG200" s="166">
        <f t="shared" si="217"/>
        <v>3.969E-4</v>
      </c>
      <c r="AH200" s="166">
        <f t="shared" si="217"/>
        <v>1.7345999999999999</v>
      </c>
      <c r="AI200" s="166">
        <f t="shared" si="217"/>
        <v>2</v>
      </c>
      <c r="AJ200" s="166">
        <f t="shared" si="217"/>
        <v>3.6734700000000002E-4</v>
      </c>
      <c r="AK200" s="114" t="str">
        <f>""</f>
        <v/>
      </c>
      <c r="AL200" s="7" t="str">
        <f>""</f>
        <v/>
      </c>
      <c r="AM200" s="7" t="str">
        <f>""</f>
        <v/>
      </c>
      <c r="AN200" s="7" t="str">
        <f>""</f>
        <v/>
      </c>
      <c r="AO200" s="7" t="str">
        <f>""</f>
        <v/>
      </c>
      <c r="AP200" s="7" t="str">
        <f>""</f>
        <v/>
      </c>
      <c r="AQ200" s="7" t="str">
        <f>""</f>
        <v/>
      </c>
      <c r="AR200" s="7" t="str">
        <f>""</f>
        <v/>
      </c>
      <c r="AS200" s="7" t="str">
        <f>""</f>
        <v/>
      </c>
      <c r="AT200" s="7" t="str">
        <f>""</f>
        <v/>
      </c>
      <c r="AU200" s="7" t="str">
        <f>""</f>
        <v/>
      </c>
      <c r="AV200" s="7" t="str">
        <f>""</f>
        <v/>
      </c>
      <c r="AW200" s="7" t="str">
        <f>""</f>
        <v/>
      </c>
      <c r="AX200" s="7" t="str">
        <f>""</f>
        <v/>
      </c>
      <c r="AY200" s="7" t="str">
        <f>""</f>
        <v/>
      </c>
      <c r="AZ200" s="118">
        <f t="shared" si="218"/>
        <v>0.4</v>
      </c>
      <c r="BA200" s="121" t="str">
        <f>""</f>
        <v/>
      </c>
      <c r="BB200" s="121" t="str">
        <f>""</f>
        <v/>
      </c>
      <c r="BC200" s="121" t="str">
        <f>""</f>
        <v/>
      </c>
    </row>
    <row r="201" spans="1:55" x14ac:dyDescent="0.25">
      <c r="A201" t="str">
        <f t="shared" si="213"/>
        <v>2757510</v>
      </c>
      <c r="D201">
        <v>2</v>
      </c>
      <c r="E201">
        <v>75</v>
      </c>
      <c r="F201">
        <v>75</v>
      </c>
      <c r="G201">
        <v>10</v>
      </c>
      <c r="H201">
        <v>10.9</v>
      </c>
      <c r="I201" t="str">
        <f>""</f>
        <v/>
      </c>
      <c r="J201" t="str">
        <f>""</f>
        <v/>
      </c>
      <c r="K201" t="str">
        <f>""</f>
        <v/>
      </c>
      <c r="L201" t="str">
        <f>""</f>
        <v/>
      </c>
      <c r="M201" s="114">
        <v>766.32</v>
      </c>
      <c r="N201" s="7">
        <v>766.32</v>
      </c>
      <c r="O201" s="7">
        <v>766.32</v>
      </c>
      <c r="P201" s="7">
        <v>766.32</v>
      </c>
      <c r="Q201">
        <v>1.3298000000000001</v>
      </c>
      <c r="R201">
        <v>1.3298000000000001</v>
      </c>
      <c r="S201">
        <v>1.3298000000000001</v>
      </c>
      <c r="T201">
        <v>1.3298000000000001</v>
      </c>
      <c r="U201">
        <f t="shared" si="214"/>
        <v>120</v>
      </c>
      <c r="V201">
        <f t="shared" si="214"/>
        <v>120</v>
      </c>
      <c r="W201">
        <f t="shared" si="214"/>
        <v>120</v>
      </c>
      <c r="X201">
        <f t="shared" si="214"/>
        <v>120</v>
      </c>
      <c r="Y201">
        <f t="shared" si="215"/>
        <v>21</v>
      </c>
      <c r="Z201">
        <f t="shared" si="215"/>
        <v>21</v>
      </c>
      <c r="AA201">
        <f t="shared" si="215"/>
        <v>21</v>
      </c>
      <c r="AB201">
        <f t="shared" si="215"/>
        <v>21</v>
      </c>
      <c r="AC201" s="212">
        <f t="shared" si="216"/>
        <v>2.51428366385688E-3</v>
      </c>
      <c r="AD201" s="212">
        <f t="shared" si="216"/>
        <v>2.51428366385688E-3</v>
      </c>
      <c r="AE201" s="212">
        <f t="shared" si="216"/>
        <v>2.51428366385688E-3</v>
      </c>
      <c r="AF201" s="212">
        <f t="shared" si="216"/>
        <v>2.51428366385688E-3</v>
      </c>
      <c r="AG201" s="166">
        <f t="shared" si="217"/>
        <v>3.969E-4</v>
      </c>
      <c r="AH201" s="166">
        <f t="shared" si="217"/>
        <v>1.7345999999999999</v>
      </c>
      <c r="AI201" s="166">
        <f t="shared" si="217"/>
        <v>2</v>
      </c>
      <c r="AJ201" s="166">
        <f t="shared" si="217"/>
        <v>3.6734700000000002E-4</v>
      </c>
      <c r="AK201" s="114" t="str">
        <f>""</f>
        <v/>
      </c>
      <c r="AL201" s="7" t="str">
        <f>""</f>
        <v/>
      </c>
      <c r="AM201" s="7" t="str">
        <f>""</f>
        <v/>
      </c>
      <c r="AN201" s="7" t="str">
        <f>""</f>
        <v/>
      </c>
      <c r="AO201" s="7" t="str">
        <f>""</f>
        <v/>
      </c>
      <c r="AP201" s="7" t="str">
        <f>""</f>
        <v/>
      </c>
      <c r="AQ201" s="7" t="str">
        <f>""</f>
        <v/>
      </c>
      <c r="AR201" s="7" t="str">
        <f>""</f>
        <v/>
      </c>
      <c r="AS201" s="7" t="str">
        <f>""</f>
        <v/>
      </c>
      <c r="AT201" s="7" t="str">
        <f>""</f>
        <v/>
      </c>
      <c r="AU201" s="7" t="str">
        <f>""</f>
        <v/>
      </c>
      <c r="AV201" s="7" t="str">
        <f>""</f>
        <v/>
      </c>
      <c r="AW201" s="7" t="str">
        <f>""</f>
        <v/>
      </c>
      <c r="AX201" s="7" t="str">
        <f>""</f>
        <v/>
      </c>
      <c r="AY201" s="7" t="str">
        <f>""</f>
        <v/>
      </c>
      <c r="AZ201" s="118">
        <f t="shared" si="218"/>
        <v>0.5</v>
      </c>
      <c r="BA201" s="121" t="str">
        <f>""</f>
        <v/>
      </c>
      <c r="BB201" s="121" t="str">
        <f>""</f>
        <v/>
      </c>
      <c r="BC201" s="121" t="str">
        <f>""</f>
        <v/>
      </c>
    </row>
    <row r="202" spans="1:55" x14ac:dyDescent="0.25">
      <c r="A202" t="str">
        <f t="shared" si="213"/>
        <v>2758510</v>
      </c>
      <c r="D202">
        <v>2</v>
      </c>
      <c r="E202">
        <v>75</v>
      </c>
      <c r="F202">
        <v>85</v>
      </c>
      <c r="G202">
        <v>10</v>
      </c>
      <c r="H202">
        <v>10.9</v>
      </c>
      <c r="I202" t="str">
        <f>""</f>
        <v/>
      </c>
      <c r="J202" t="str">
        <f>""</f>
        <v/>
      </c>
      <c r="K202" t="str">
        <f>""</f>
        <v/>
      </c>
      <c r="L202" t="str">
        <f>""</f>
        <v/>
      </c>
      <c r="M202" s="114">
        <v>889.92</v>
      </c>
      <c r="N202" s="7">
        <v>889.92</v>
      </c>
      <c r="O202" s="7">
        <v>889.92</v>
      </c>
      <c r="P202" s="7">
        <v>889.92</v>
      </c>
      <c r="Q202">
        <v>1.3298000000000001</v>
      </c>
      <c r="R202">
        <v>1.3298000000000001</v>
      </c>
      <c r="S202">
        <v>1.3298000000000001</v>
      </c>
      <c r="T202">
        <v>1.3298000000000001</v>
      </c>
      <c r="U202">
        <f t="shared" si="214"/>
        <v>139</v>
      </c>
      <c r="V202">
        <f t="shared" si="214"/>
        <v>139</v>
      </c>
      <c r="W202">
        <f t="shared" si="214"/>
        <v>139</v>
      </c>
      <c r="X202">
        <f t="shared" si="214"/>
        <v>139</v>
      </c>
      <c r="Y202">
        <f t="shared" si="215"/>
        <v>24</v>
      </c>
      <c r="Z202">
        <f t="shared" si="215"/>
        <v>24</v>
      </c>
      <c r="AA202">
        <f t="shared" si="215"/>
        <v>24</v>
      </c>
      <c r="AB202">
        <f t="shared" si="215"/>
        <v>24</v>
      </c>
      <c r="AC202" s="212">
        <f t="shared" si="216"/>
        <v>3.4345945981425346E-3</v>
      </c>
      <c r="AD202" s="212">
        <f t="shared" si="216"/>
        <v>3.4345945981425346E-3</v>
      </c>
      <c r="AE202" s="212">
        <f t="shared" si="216"/>
        <v>3.4345945981425346E-3</v>
      </c>
      <c r="AF202" s="212">
        <f t="shared" si="216"/>
        <v>3.4345945981425346E-3</v>
      </c>
      <c r="AG202" s="166">
        <f t="shared" si="217"/>
        <v>3.969E-4</v>
      </c>
      <c r="AH202" s="166">
        <f t="shared" si="217"/>
        <v>1.7345999999999999</v>
      </c>
      <c r="AI202" s="166">
        <f t="shared" si="217"/>
        <v>2</v>
      </c>
      <c r="AJ202" s="166">
        <f t="shared" si="217"/>
        <v>3.6734700000000002E-4</v>
      </c>
      <c r="AK202" s="114" t="str">
        <f>""</f>
        <v/>
      </c>
      <c r="AL202" s="7" t="str">
        <f>""</f>
        <v/>
      </c>
      <c r="AM202" s="7" t="str">
        <f>""</f>
        <v/>
      </c>
      <c r="AN202" s="7" t="str">
        <f>""</f>
        <v/>
      </c>
      <c r="AO202" s="7" t="str">
        <f>""</f>
        <v/>
      </c>
      <c r="AP202" s="7" t="str">
        <f>""</f>
        <v/>
      </c>
      <c r="AQ202" s="7" t="str">
        <f>""</f>
        <v/>
      </c>
      <c r="AR202" s="7" t="str">
        <f>""</f>
        <v/>
      </c>
      <c r="AS202" s="7" t="str">
        <f>""</f>
        <v/>
      </c>
      <c r="AT202" s="7" t="str">
        <f>""</f>
        <v/>
      </c>
      <c r="AU202" s="7" t="str">
        <f>""</f>
        <v/>
      </c>
      <c r="AV202" s="7" t="str">
        <f>""</f>
        <v/>
      </c>
      <c r="AW202" s="7" t="str">
        <f>""</f>
        <v/>
      </c>
      <c r="AX202" s="7" t="str">
        <f>""</f>
        <v/>
      </c>
      <c r="AY202" s="7" t="str">
        <f>""</f>
        <v/>
      </c>
      <c r="AZ202" s="118">
        <f t="shared" si="218"/>
        <v>0.6</v>
      </c>
      <c r="BA202" s="121" t="str">
        <f>""</f>
        <v/>
      </c>
      <c r="BB202" s="121" t="str">
        <f>""</f>
        <v/>
      </c>
      <c r="BC202" s="121" t="str">
        <f>""</f>
        <v/>
      </c>
    </row>
    <row r="203" spans="1:55" x14ac:dyDescent="0.25">
      <c r="A203" t="str">
        <f t="shared" si="213"/>
        <v>2759510</v>
      </c>
      <c r="D203">
        <v>2</v>
      </c>
      <c r="E203">
        <v>75</v>
      </c>
      <c r="F203">
        <v>95</v>
      </c>
      <c r="G203">
        <v>10</v>
      </c>
      <c r="H203">
        <v>10.9</v>
      </c>
      <c r="I203" t="str">
        <f>""</f>
        <v/>
      </c>
      <c r="J203" t="str">
        <f>""</f>
        <v/>
      </c>
      <c r="K203" t="str">
        <f>""</f>
        <v/>
      </c>
      <c r="L203" t="str">
        <f>""</f>
        <v/>
      </c>
      <c r="M203" s="114">
        <v>1013.52</v>
      </c>
      <c r="N203" s="7">
        <v>1013.52</v>
      </c>
      <c r="O203" s="7">
        <v>1013.52</v>
      </c>
      <c r="P203" s="7">
        <v>1013.52</v>
      </c>
      <c r="Q203">
        <v>1.3298000000000001</v>
      </c>
      <c r="R203">
        <v>1.3298000000000001</v>
      </c>
      <c r="S203">
        <v>1.3298000000000001</v>
      </c>
      <c r="T203">
        <v>1.3298000000000001</v>
      </c>
      <c r="U203">
        <f t="shared" si="214"/>
        <v>158</v>
      </c>
      <c r="V203">
        <f t="shared" si="214"/>
        <v>158</v>
      </c>
      <c r="W203">
        <f t="shared" si="214"/>
        <v>158</v>
      </c>
      <c r="X203">
        <f t="shared" si="214"/>
        <v>158</v>
      </c>
      <c r="Y203">
        <f t="shared" si="215"/>
        <v>27</v>
      </c>
      <c r="Z203">
        <f t="shared" si="215"/>
        <v>27</v>
      </c>
      <c r="AA203">
        <f t="shared" si="215"/>
        <v>27</v>
      </c>
      <c r="AB203">
        <f t="shared" si="215"/>
        <v>27</v>
      </c>
      <c r="AC203" s="212">
        <f t="shared" si="216"/>
        <v>4.5303692824165106E-3</v>
      </c>
      <c r="AD203" s="212">
        <f t="shared" si="216"/>
        <v>4.5303692824165106E-3</v>
      </c>
      <c r="AE203" s="212">
        <f t="shared" si="216"/>
        <v>4.5303692824165106E-3</v>
      </c>
      <c r="AF203" s="212">
        <f t="shared" si="216"/>
        <v>4.5303692824165106E-3</v>
      </c>
      <c r="AG203" s="166">
        <f t="shared" si="217"/>
        <v>3.969E-4</v>
      </c>
      <c r="AH203" s="166">
        <f t="shared" si="217"/>
        <v>1.7345999999999999</v>
      </c>
      <c r="AI203" s="166">
        <f t="shared" si="217"/>
        <v>2</v>
      </c>
      <c r="AJ203" s="166">
        <f t="shared" si="217"/>
        <v>3.6734700000000002E-4</v>
      </c>
      <c r="AK203" s="114" t="str">
        <f>""</f>
        <v/>
      </c>
      <c r="AL203" s="7" t="str">
        <f>""</f>
        <v/>
      </c>
      <c r="AM203" s="7" t="str">
        <f>""</f>
        <v/>
      </c>
      <c r="AN203" s="7" t="str">
        <f>""</f>
        <v/>
      </c>
      <c r="AO203" s="7" t="str">
        <f>""</f>
        <v/>
      </c>
      <c r="AP203" s="7" t="str">
        <f>""</f>
        <v/>
      </c>
      <c r="AQ203" s="7" t="str">
        <f>""</f>
        <v/>
      </c>
      <c r="AR203" s="7" t="str">
        <f>""</f>
        <v/>
      </c>
      <c r="AS203" s="7" t="str">
        <f>""</f>
        <v/>
      </c>
      <c r="AT203" s="7" t="str">
        <f>""</f>
        <v/>
      </c>
      <c r="AU203" s="7" t="str">
        <f>""</f>
        <v/>
      </c>
      <c r="AV203" s="7" t="str">
        <f>""</f>
        <v/>
      </c>
      <c r="AW203" s="7" t="str">
        <f>""</f>
        <v/>
      </c>
      <c r="AX203" s="7" t="str">
        <f>""</f>
        <v/>
      </c>
      <c r="AY203" s="7" t="str">
        <f>""</f>
        <v/>
      </c>
      <c r="AZ203" s="118">
        <f t="shared" si="218"/>
        <v>0.6</v>
      </c>
      <c r="BA203" s="121" t="str">
        <f>""</f>
        <v/>
      </c>
      <c r="BB203" s="121" t="str">
        <f>""</f>
        <v/>
      </c>
      <c r="BC203" s="121" t="str">
        <f>""</f>
        <v/>
      </c>
    </row>
    <row r="204" spans="1:55" x14ac:dyDescent="0.25">
      <c r="A204" t="str">
        <f t="shared" si="213"/>
        <v>27510510</v>
      </c>
      <c r="D204">
        <v>2</v>
      </c>
      <c r="E204">
        <v>75</v>
      </c>
      <c r="F204">
        <v>105</v>
      </c>
      <c r="G204">
        <v>10</v>
      </c>
      <c r="H204">
        <v>10.9</v>
      </c>
      <c r="I204" t="str">
        <f>""</f>
        <v/>
      </c>
      <c r="J204" t="str">
        <f>""</f>
        <v/>
      </c>
      <c r="K204" t="str">
        <f>""</f>
        <v/>
      </c>
      <c r="L204" t="str">
        <f>""</f>
        <v/>
      </c>
      <c r="M204" s="114">
        <v>1137.1199999999999</v>
      </c>
      <c r="N204" s="7">
        <v>1137.1199999999999</v>
      </c>
      <c r="O204" s="7">
        <v>1137.1199999999999</v>
      </c>
      <c r="P204" s="7">
        <v>1137.1199999999999</v>
      </c>
      <c r="Q204">
        <v>1.3298000000000001</v>
      </c>
      <c r="R204">
        <v>1.3298000000000001</v>
      </c>
      <c r="S204">
        <v>1.3298000000000001</v>
      </c>
      <c r="T204">
        <v>1.3298000000000001</v>
      </c>
      <c r="U204">
        <f t="shared" si="214"/>
        <v>178</v>
      </c>
      <c r="V204">
        <f t="shared" si="214"/>
        <v>178</v>
      </c>
      <c r="W204">
        <f t="shared" si="214"/>
        <v>178</v>
      </c>
      <c r="X204">
        <f t="shared" si="214"/>
        <v>178</v>
      </c>
      <c r="Y204">
        <f t="shared" si="215"/>
        <v>31</v>
      </c>
      <c r="Z204">
        <f t="shared" si="215"/>
        <v>31</v>
      </c>
      <c r="AA204">
        <f t="shared" si="215"/>
        <v>31</v>
      </c>
      <c r="AB204">
        <f t="shared" si="215"/>
        <v>31</v>
      </c>
      <c r="AC204" s="212">
        <f t="shared" si="216"/>
        <v>6.1821850412865902E-3</v>
      </c>
      <c r="AD204" s="212">
        <f t="shared" si="216"/>
        <v>6.1821850412865902E-3</v>
      </c>
      <c r="AE204" s="212">
        <f t="shared" si="216"/>
        <v>6.1821850412865902E-3</v>
      </c>
      <c r="AF204" s="212">
        <f t="shared" si="216"/>
        <v>6.1821850412865902E-3</v>
      </c>
      <c r="AG204" s="166">
        <f t="shared" si="217"/>
        <v>3.969E-4</v>
      </c>
      <c r="AH204" s="166">
        <f t="shared" si="217"/>
        <v>1.7345999999999999</v>
      </c>
      <c r="AI204" s="166">
        <f t="shared" si="217"/>
        <v>2</v>
      </c>
      <c r="AJ204" s="166">
        <f t="shared" si="217"/>
        <v>3.6734700000000002E-4</v>
      </c>
      <c r="AK204" s="114" t="str">
        <f>""</f>
        <v/>
      </c>
      <c r="AL204" s="7" t="str">
        <f>""</f>
        <v/>
      </c>
      <c r="AM204" s="7" t="str">
        <f>""</f>
        <v/>
      </c>
      <c r="AN204" s="7" t="str">
        <f>""</f>
        <v/>
      </c>
      <c r="AO204" s="7" t="str">
        <f>""</f>
        <v/>
      </c>
      <c r="AP204" s="7" t="str">
        <f>""</f>
        <v/>
      </c>
      <c r="AQ204" s="7" t="str">
        <f>""</f>
        <v/>
      </c>
      <c r="AR204" s="7" t="str">
        <f>""</f>
        <v/>
      </c>
      <c r="AS204" s="7" t="str">
        <f>""</f>
        <v/>
      </c>
      <c r="AT204" s="7" t="str">
        <f>""</f>
        <v/>
      </c>
      <c r="AU204" s="7" t="str">
        <f>""</f>
        <v/>
      </c>
      <c r="AV204" s="7" t="str">
        <f>""</f>
        <v/>
      </c>
      <c r="AW204" s="7" t="str">
        <f>""</f>
        <v/>
      </c>
      <c r="AX204" s="7" t="str">
        <f>""</f>
        <v/>
      </c>
      <c r="AY204" s="7" t="str">
        <f>""</f>
        <v/>
      </c>
      <c r="AZ204" s="118">
        <f t="shared" si="218"/>
        <v>0.7</v>
      </c>
      <c r="BA204" s="121" t="str">
        <f>""</f>
        <v/>
      </c>
      <c r="BB204" s="121" t="str">
        <f>""</f>
        <v/>
      </c>
      <c r="BC204" s="121" t="str">
        <f>""</f>
        <v/>
      </c>
    </row>
    <row r="205" spans="1:55" x14ac:dyDescent="0.25">
      <c r="A205" t="str">
        <f t="shared" si="213"/>
        <v>27511510</v>
      </c>
      <c r="D205">
        <v>2</v>
      </c>
      <c r="E205">
        <v>75</v>
      </c>
      <c r="F205">
        <v>115</v>
      </c>
      <c r="G205">
        <v>10</v>
      </c>
      <c r="H205">
        <v>10.9</v>
      </c>
      <c r="I205" t="str">
        <f>""</f>
        <v/>
      </c>
      <c r="J205" t="str">
        <f>""</f>
        <v/>
      </c>
      <c r="K205" t="str">
        <f>""</f>
        <v/>
      </c>
      <c r="L205" t="str">
        <f>""</f>
        <v/>
      </c>
      <c r="M205" s="114">
        <v>1260.72</v>
      </c>
      <c r="N205" s="7">
        <v>1260.72</v>
      </c>
      <c r="O205" s="7">
        <v>1260.72</v>
      </c>
      <c r="P205" s="7">
        <v>1260.72</v>
      </c>
      <c r="Q205">
        <v>1.3298000000000001</v>
      </c>
      <c r="R205">
        <v>1.3298000000000001</v>
      </c>
      <c r="S205">
        <v>1.3298000000000001</v>
      </c>
      <c r="T205">
        <v>1.3298000000000001</v>
      </c>
      <c r="U205">
        <f t="shared" si="214"/>
        <v>197</v>
      </c>
      <c r="V205">
        <f t="shared" si="214"/>
        <v>197</v>
      </c>
      <c r="W205">
        <f t="shared" si="214"/>
        <v>197</v>
      </c>
      <c r="X205">
        <f t="shared" si="214"/>
        <v>197</v>
      </c>
      <c r="Y205">
        <f t="shared" si="215"/>
        <v>34</v>
      </c>
      <c r="Z205">
        <f t="shared" si="215"/>
        <v>34</v>
      </c>
      <c r="AA205">
        <f t="shared" si="215"/>
        <v>34</v>
      </c>
      <c r="AB205">
        <f t="shared" si="215"/>
        <v>34</v>
      </c>
      <c r="AC205" s="212">
        <f t="shared" si="216"/>
        <v>7.7100489808171364E-3</v>
      </c>
      <c r="AD205" s="212">
        <f t="shared" si="216"/>
        <v>7.7100489808171364E-3</v>
      </c>
      <c r="AE205" s="212">
        <f t="shared" si="216"/>
        <v>7.7100489808171364E-3</v>
      </c>
      <c r="AF205" s="212">
        <f t="shared" si="216"/>
        <v>7.7100489808171364E-3</v>
      </c>
      <c r="AG205" s="166">
        <f t="shared" si="217"/>
        <v>3.969E-4</v>
      </c>
      <c r="AH205" s="166">
        <f t="shared" si="217"/>
        <v>1.7345999999999999</v>
      </c>
      <c r="AI205" s="166">
        <f t="shared" si="217"/>
        <v>2</v>
      </c>
      <c r="AJ205" s="166">
        <f t="shared" si="217"/>
        <v>3.6734700000000002E-4</v>
      </c>
      <c r="AK205" s="114" t="str">
        <f>""</f>
        <v/>
      </c>
      <c r="AL205" s="7" t="str">
        <f>""</f>
        <v/>
      </c>
      <c r="AM205" s="7" t="str">
        <f>""</f>
        <v/>
      </c>
      <c r="AN205" s="7" t="str">
        <f>""</f>
        <v/>
      </c>
      <c r="AO205" s="7" t="str">
        <f>""</f>
        <v/>
      </c>
      <c r="AP205" s="7" t="str">
        <f>""</f>
        <v/>
      </c>
      <c r="AQ205" s="7" t="str">
        <f>""</f>
        <v/>
      </c>
      <c r="AR205" s="7" t="str">
        <f>""</f>
        <v/>
      </c>
      <c r="AS205" s="7" t="str">
        <f>""</f>
        <v/>
      </c>
      <c r="AT205" s="7" t="str">
        <f>""</f>
        <v/>
      </c>
      <c r="AU205" s="7" t="str">
        <f>""</f>
        <v/>
      </c>
      <c r="AV205" s="7" t="str">
        <f>""</f>
        <v/>
      </c>
      <c r="AW205" s="7" t="str">
        <f>""</f>
        <v/>
      </c>
      <c r="AX205" s="7" t="str">
        <f>""</f>
        <v/>
      </c>
      <c r="AY205" s="7" t="str">
        <f>""</f>
        <v/>
      </c>
      <c r="AZ205" s="118">
        <f t="shared" si="218"/>
        <v>0.8</v>
      </c>
      <c r="BA205" s="121" t="str">
        <f>""</f>
        <v/>
      </c>
      <c r="BB205" s="121" t="str">
        <f>""</f>
        <v/>
      </c>
      <c r="BC205" s="121" t="str">
        <f>""</f>
        <v/>
      </c>
    </row>
    <row r="206" spans="1:55" x14ac:dyDescent="0.25">
      <c r="A206" t="str">
        <f t="shared" si="213"/>
        <v>27513510</v>
      </c>
      <c r="D206">
        <v>2</v>
      </c>
      <c r="E206">
        <v>75</v>
      </c>
      <c r="F206">
        <v>135</v>
      </c>
      <c r="G206">
        <v>10</v>
      </c>
      <c r="H206">
        <v>10.9</v>
      </c>
      <c r="I206" t="str">
        <f>""</f>
        <v/>
      </c>
      <c r="J206" t="str">
        <f>""</f>
        <v/>
      </c>
      <c r="K206" t="str">
        <f>""</f>
        <v/>
      </c>
      <c r="L206" t="str">
        <f>""</f>
        <v/>
      </c>
      <c r="M206" s="114">
        <v>1507.92</v>
      </c>
      <c r="N206" s="7">
        <v>1507.92</v>
      </c>
      <c r="O206" s="7">
        <v>1507.92</v>
      </c>
      <c r="P206" s="7">
        <v>1507.92</v>
      </c>
      <c r="Q206">
        <v>1.3298000000000001</v>
      </c>
      <c r="R206">
        <v>1.3298000000000001</v>
      </c>
      <c r="S206">
        <v>1.3298000000000001</v>
      </c>
      <c r="T206">
        <v>1.3298000000000001</v>
      </c>
      <c r="U206">
        <f t="shared" si="214"/>
        <v>235</v>
      </c>
      <c r="V206">
        <f t="shared" si="214"/>
        <v>235</v>
      </c>
      <c r="W206">
        <f t="shared" si="214"/>
        <v>235</v>
      </c>
      <c r="X206">
        <f t="shared" si="214"/>
        <v>235</v>
      </c>
      <c r="Y206">
        <f t="shared" si="215"/>
        <v>40</v>
      </c>
      <c r="Z206">
        <f t="shared" si="215"/>
        <v>40</v>
      </c>
      <c r="AA206">
        <f t="shared" si="215"/>
        <v>40</v>
      </c>
      <c r="AB206">
        <f t="shared" si="215"/>
        <v>40</v>
      </c>
      <c r="AC206" s="212">
        <f t="shared" si="216"/>
        <v>1.1399204095366273E-2</v>
      </c>
      <c r="AD206" s="212">
        <f t="shared" si="216"/>
        <v>1.1399204095366273E-2</v>
      </c>
      <c r="AE206" s="212">
        <f t="shared" si="216"/>
        <v>1.1399204095366273E-2</v>
      </c>
      <c r="AF206" s="212">
        <f t="shared" si="216"/>
        <v>1.1399204095366273E-2</v>
      </c>
      <c r="AG206" s="166">
        <f t="shared" si="217"/>
        <v>3.969E-4</v>
      </c>
      <c r="AH206" s="166">
        <f t="shared" si="217"/>
        <v>1.7345999999999999</v>
      </c>
      <c r="AI206" s="166">
        <f t="shared" si="217"/>
        <v>2</v>
      </c>
      <c r="AJ206" s="166">
        <f t="shared" si="217"/>
        <v>3.6734700000000002E-4</v>
      </c>
      <c r="AK206" s="114" t="str">
        <f>""</f>
        <v/>
      </c>
      <c r="AL206" s="7" t="str">
        <f>""</f>
        <v/>
      </c>
      <c r="AM206" s="7" t="str">
        <f>""</f>
        <v/>
      </c>
      <c r="AN206" s="7" t="str">
        <f>""</f>
        <v/>
      </c>
      <c r="AO206" s="7" t="str">
        <f>""</f>
        <v/>
      </c>
      <c r="AP206" s="7" t="str">
        <f>""</f>
        <v/>
      </c>
      <c r="AQ206" s="7" t="str">
        <f>""</f>
        <v/>
      </c>
      <c r="AR206" s="7" t="str">
        <f>""</f>
        <v/>
      </c>
      <c r="AS206" s="7" t="str">
        <f>""</f>
        <v/>
      </c>
      <c r="AT206" s="7" t="str">
        <f>""</f>
        <v/>
      </c>
      <c r="AU206" s="7" t="str">
        <f>""</f>
        <v/>
      </c>
      <c r="AV206" s="7" t="str">
        <f>""</f>
        <v/>
      </c>
      <c r="AW206" s="7" t="str">
        <f>""</f>
        <v/>
      </c>
      <c r="AX206" s="7" t="str">
        <f>""</f>
        <v/>
      </c>
      <c r="AY206" s="7" t="str">
        <f>""</f>
        <v/>
      </c>
      <c r="AZ206" s="118">
        <f t="shared" si="218"/>
        <v>0.9</v>
      </c>
      <c r="BA206" s="121" t="str">
        <f>""</f>
        <v/>
      </c>
      <c r="BB206" s="121" t="str">
        <f>""</f>
        <v/>
      </c>
      <c r="BC206" s="121" t="str">
        <f>""</f>
        <v/>
      </c>
    </row>
    <row r="207" spans="1:55" x14ac:dyDescent="0.25">
      <c r="A207" t="str">
        <f t="shared" si="213"/>
        <v>27515510</v>
      </c>
      <c r="D207">
        <v>2</v>
      </c>
      <c r="E207">
        <v>75</v>
      </c>
      <c r="F207">
        <v>155</v>
      </c>
      <c r="G207">
        <v>10</v>
      </c>
      <c r="H207">
        <v>10.9</v>
      </c>
      <c r="I207" t="str">
        <f>""</f>
        <v/>
      </c>
      <c r="J207" t="str">
        <f>""</f>
        <v/>
      </c>
      <c r="K207" t="str">
        <f>""</f>
        <v/>
      </c>
      <c r="L207" t="str">
        <f>""</f>
        <v/>
      </c>
      <c r="M207" s="114">
        <v>1755.12</v>
      </c>
      <c r="N207" s="7">
        <v>1755.12</v>
      </c>
      <c r="O207" s="7">
        <v>1755.12</v>
      </c>
      <c r="P207" s="7">
        <v>1755.12</v>
      </c>
      <c r="Q207">
        <v>1.3298000000000001</v>
      </c>
      <c r="R207">
        <v>1.3298000000000001</v>
      </c>
      <c r="S207">
        <v>1.3298000000000001</v>
      </c>
      <c r="T207">
        <v>1.3298000000000001</v>
      </c>
      <c r="U207">
        <f t="shared" si="214"/>
        <v>274</v>
      </c>
      <c r="V207">
        <f t="shared" si="214"/>
        <v>274</v>
      </c>
      <c r="W207">
        <f t="shared" si="214"/>
        <v>274</v>
      </c>
      <c r="X207">
        <f t="shared" si="214"/>
        <v>274</v>
      </c>
      <c r="Y207">
        <f t="shared" si="215"/>
        <v>47</v>
      </c>
      <c r="Z207">
        <f t="shared" si="215"/>
        <v>47</v>
      </c>
      <c r="AA207">
        <f t="shared" si="215"/>
        <v>47</v>
      </c>
      <c r="AB207">
        <f t="shared" si="215"/>
        <v>47</v>
      </c>
      <c r="AC207" s="212">
        <f t="shared" si="216"/>
        <v>1.6648879979952926E-2</v>
      </c>
      <c r="AD207" s="212">
        <f t="shared" si="216"/>
        <v>1.6648879979952926E-2</v>
      </c>
      <c r="AE207" s="212">
        <f t="shared" si="216"/>
        <v>1.6648879979952926E-2</v>
      </c>
      <c r="AF207" s="212">
        <f t="shared" si="216"/>
        <v>1.6648879979952926E-2</v>
      </c>
      <c r="AG207" s="166">
        <f t="shared" si="217"/>
        <v>3.969E-4</v>
      </c>
      <c r="AH207" s="166">
        <f t="shared" si="217"/>
        <v>1.7345999999999999</v>
      </c>
      <c r="AI207" s="166">
        <f t="shared" si="217"/>
        <v>2</v>
      </c>
      <c r="AJ207" s="166">
        <f t="shared" si="217"/>
        <v>3.6734700000000002E-4</v>
      </c>
      <c r="AK207" s="114" t="str">
        <f>""</f>
        <v/>
      </c>
      <c r="AL207" s="7" t="str">
        <f>""</f>
        <v/>
      </c>
      <c r="AM207" s="7" t="str">
        <f>""</f>
        <v/>
      </c>
      <c r="AN207" s="7" t="str">
        <f>""</f>
        <v/>
      </c>
      <c r="AO207" s="7" t="str">
        <f>""</f>
        <v/>
      </c>
      <c r="AP207" s="7" t="str">
        <f>""</f>
        <v/>
      </c>
      <c r="AQ207" s="7" t="str">
        <f>""</f>
        <v/>
      </c>
      <c r="AR207" s="7" t="str">
        <f>""</f>
        <v/>
      </c>
      <c r="AS207" s="7" t="str">
        <f>""</f>
        <v/>
      </c>
      <c r="AT207" s="7" t="str">
        <f>""</f>
        <v/>
      </c>
      <c r="AU207" s="7" t="str">
        <f>""</f>
        <v/>
      </c>
      <c r="AV207" s="7" t="str">
        <f>""</f>
        <v/>
      </c>
      <c r="AW207" s="7" t="str">
        <f>""</f>
        <v/>
      </c>
      <c r="AX207" s="7" t="str">
        <f>""</f>
        <v/>
      </c>
      <c r="AY207" s="7" t="str">
        <f>""</f>
        <v/>
      </c>
      <c r="AZ207" s="118">
        <f t="shared" si="218"/>
        <v>1</v>
      </c>
      <c r="BA207" s="121" t="str">
        <f>""</f>
        <v/>
      </c>
      <c r="BB207" s="121" t="str">
        <f>""</f>
        <v/>
      </c>
      <c r="BC207" s="121" t="str">
        <f>""</f>
        <v/>
      </c>
    </row>
    <row r="208" spans="1:55" x14ac:dyDescent="0.25">
      <c r="A208" t="str">
        <f t="shared" si="213"/>
        <v>27517510</v>
      </c>
      <c r="D208">
        <v>2</v>
      </c>
      <c r="E208">
        <v>75</v>
      </c>
      <c r="F208">
        <v>175</v>
      </c>
      <c r="G208">
        <v>10</v>
      </c>
      <c r="H208">
        <v>10.9</v>
      </c>
      <c r="I208" t="str">
        <f>""</f>
        <v/>
      </c>
      <c r="J208" t="str">
        <f>""</f>
        <v/>
      </c>
      <c r="K208" t="str">
        <f>""</f>
        <v/>
      </c>
      <c r="L208" t="str">
        <f>""</f>
        <v/>
      </c>
      <c r="M208" s="114">
        <v>2002.32</v>
      </c>
      <c r="N208" s="7">
        <v>2002.32</v>
      </c>
      <c r="O208" s="7">
        <v>2002.32</v>
      </c>
      <c r="P208" s="7">
        <v>2002.32</v>
      </c>
      <c r="Q208">
        <v>1.3298000000000001</v>
      </c>
      <c r="R208">
        <v>1.3298000000000001</v>
      </c>
      <c r="S208">
        <v>1.3298000000000001</v>
      </c>
      <c r="T208">
        <v>1.3298000000000001</v>
      </c>
      <c r="U208">
        <f t="shared" si="214"/>
        <v>313</v>
      </c>
      <c r="V208">
        <f t="shared" si="214"/>
        <v>313</v>
      </c>
      <c r="W208">
        <f t="shared" si="214"/>
        <v>313</v>
      </c>
      <c r="X208">
        <f t="shared" si="214"/>
        <v>313</v>
      </c>
      <c r="Y208">
        <f t="shared" si="215"/>
        <v>54</v>
      </c>
      <c r="Z208">
        <f t="shared" si="215"/>
        <v>54</v>
      </c>
      <c r="AA208">
        <f t="shared" si="215"/>
        <v>54</v>
      </c>
      <c r="AB208">
        <f t="shared" si="215"/>
        <v>54</v>
      </c>
      <c r="AC208" s="212">
        <f t="shared" si="216"/>
        <v>2.3136025918391319E-2</v>
      </c>
      <c r="AD208" s="212">
        <f t="shared" si="216"/>
        <v>2.3136025918391319E-2</v>
      </c>
      <c r="AE208" s="212">
        <f t="shared" si="216"/>
        <v>2.3136025918391319E-2</v>
      </c>
      <c r="AF208" s="212">
        <f t="shared" si="216"/>
        <v>2.3136025918391319E-2</v>
      </c>
      <c r="AG208" s="166">
        <f t="shared" si="217"/>
        <v>3.969E-4</v>
      </c>
      <c r="AH208" s="166">
        <f t="shared" si="217"/>
        <v>1.7345999999999999</v>
      </c>
      <c r="AI208" s="166">
        <f t="shared" si="217"/>
        <v>2</v>
      </c>
      <c r="AJ208" s="166">
        <f t="shared" si="217"/>
        <v>3.6734700000000002E-4</v>
      </c>
      <c r="AK208" s="114" t="str">
        <f>""</f>
        <v/>
      </c>
      <c r="AL208" s="7" t="str">
        <f>""</f>
        <v/>
      </c>
      <c r="AM208" s="7" t="str">
        <f>""</f>
        <v/>
      </c>
      <c r="AN208" s="7" t="str">
        <f>""</f>
        <v/>
      </c>
      <c r="AO208" s="7" t="str">
        <f>""</f>
        <v/>
      </c>
      <c r="AP208" s="7" t="str">
        <f>""</f>
        <v/>
      </c>
      <c r="AQ208" s="7" t="str">
        <f>""</f>
        <v/>
      </c>
      <c r="AR208" s="7" t="str">
        <f>""</f>
        <v/>
      </c>
      <c r="AS208" s="7" t="str">
        <f>""</f>
        <v/>
      </c>
      <c r="AT208" s="7" t="str">
        <f>""</f>
        <v/>
      </c>
      <c r="AU208" s="7" t="str">
        <f>""</f>
        <v/>
      </c>
      <c r="AV208" s="7" t="str">
        <f>""</f>
        <v/>
      </c>
      <c r="AW208" s="7" t="str">
        <f>""</f>
        <v/>
      </c>
      <c r="AX208" s="7" t="str">
        <f>""</f>
        <v/>
      </c>
      <c r="AY208" s="7" t="str">
        <f>""</f>
        <v/>
      </c>
      <c r="AZ208" s="118">
        <f t="shared" si="218"/>
        <v>1.2</v>
      </c>
      <c r="BA208" s="121" t="str">
        <f>""</f>
        <v/>
      </c>
      <c r="BB208" s="121" t="str">
        <f>""</f>
        <v/>
      </c>
      <c r="BC208" s="121" t="str">
        <f>""</f>
        <v/>
      </c>
    </row>
    <row r="209" spans="1:55" x14ac:dyDescent="0.25">
      <c r="A209" t="str">
        <f t="shared" si="213"/>
        <v>27519510</v>
      </c>
      <c r="D209">
        <v>2</v>
      </c>
      <c r="E209">
        <v>75</v>
      </c>
      <c r="F209">
        <v>195</v>
      </c>
      <c r="G209">
        <v>10</v>
      </c>
      <c r="H209">
        <v>10.9</v>
      </c>
      <c r="I209" t="str">
        <f>""</f>
        <v/>
      </c>
      <c r="J209" t="str">
        <f>""</f>
        <v/>
      </c>
      <c r="K209" t="str">
        <f>""</f>
        <v/>
      </c>
      <c r="L209" t="str">
        <f>""</f>
        <v/>
      </c>
      <c r="M209" s="114">
        <v>2249.52</v>
      </c>
      <c r="N209" s="7">
        <v>2249.52</v>
      </c>
      <c r="O209" s="7">
        <v>2249.52</v>
      </c>
      <c r="P209" s="7">
        <v>2249.52</v>
      </c>
      <c r="Q209">
        <v>1.3298000000000001</v>
      </c>
      <c r="R209">
        <v>1.3298000000000001</v>
      </c>
      <c r="S209">
        <v>1.3298000000000001</v>
      </c>
      <c r="T209">
        <v>1.3298000000000001</v>
      </c>
      <c r="U209">
        <f t="shared" si="214"/>
        <v>351</v>
      </c>
      <c r="V209">
        <f t="shared" si="214"/>
        <v>351</v>
      </c>
      <c r="W209">
        <f t="shared" si="214"/>
        <v>351</v>
      </c>
      <c r="X209">
        <f t="shared" si="214"/>
        <v>351</v>
      </c>
      <c r="Y209">
        <f t="shared" si="215"/>
        <v>60</v>
      </c>
      <c r="Z209">
        <f t="shared" si="215"/>
        <v>60</v>
      </c>
      <c r="AA209">
        <f t="shared" si="215"/>
        <v>60</v>
      </c>
      <c r="AB209">
        <f t="shared" si="215"/>
        <v>60</v>
      </c>
      <c r="AC209" s="212">
        <f t="shared" si="216"/>
        <v>3.0022243285299576E-2</v>
      </c>
      <c r="AD209" s="212">
        <f t="shared" si="216"/>
        <v>3.0022243285299576E-2</v>
      </c>
      <c r="AE209" s="212">
        <f t="shared" si="216"/>
        <v>3.0022243285299576E-2</v>
      </c>
      <c r="AF209" s="212">
        <f t="shared" si="216"/>
        <v>3.0022243285299576E-2</v>
      </c>
      <c r="AG209" s="166">
        <f t="shared" si="217"/>
        <v>3.969E-4</v>
      </c>
      <c r="AH209" s="166">
        <f t="shared" si="217"/>
        <v>1.7345999999999999</v>
      </c>
      <c r="AI209" s="166">
        <f t="shared" si="217"/>
        <v>2</v>
      </c>
      <c r="AJ209" s="166">
        <f t="shared" si="217"/>
        <v>3.6734700000000002E-4</v>
      </c>
      <c r="AK209" s="114" t="str">
        <f>""</f>
        <v/>
      </c>
      <c r="AL209" s="7" t="str">
        <f>""</f>
        <v/>
      </c>
      <c r="AM209" s="7" t="str">
        <f>""</f>
        <v/>
      </c>
      <c r="AN209" s="7" t="str">
        <f>""</f>
        <v/>
      </c>
      <c r="AO209" s="7" t="str">
        <f>""</f>
        <v/>
      </c>
      <c r="AP209" s="7" t="str">
        <f>""</f>
        <v/>
      </c>
      <c r="AQ209" s="7" t="str">
        <f>""</f>
        <v/>
      </c>
      <c r="AR209" s="7" t="str">
        <f>""</f>
        <v/>
      </c>
      <c r="AS209" s="7" t="str">
        <f>""</f>
        <v/>
      </c>
      <c r="AT209" s="7" t="str">
        <f>""</f>
        <v/>
      </c>
      <c r="AU209" s="7" t="str">
        <f>""</f>
        <v/>
      </c>
      <c r="AV209" s="7" t="str">
        <f>""</f>
        <v/>
      </c>
      <c r="AW209" s="7" t="str">
        <f>""</f>
        <v/>
      </c>
      <c r="AX209" s="7" t="str">
        <f>""</f>
        <v/>
      </c>
      <c r="AY209" s="7" t="str">
        <f>""</f>
        <v/>
      </c>
      <c r="AZ209" s="118">
        <f t="shared" si="218"/>
        <v>1.3</v>
      </c>
      <c r="BA209" s="121" t="str">
        <f>""</f>
        <v/>
      </c>
      <c r="BB209" s="121" t="str">
        <f>""</f>
        <v/>
      </c>
      <c r="BC209" s="121" t="str">
        <f>""</f>
        <v/>
      </c>
    </row>
    <row r="210" spans="1:55" x14ac:dyDescent="0.25">
      <c r="A210" t="str">
        <f t="shared" si="213"/>
        <v>27521510</v>
      </c>
      <c r="D210">
        <v>2</v>
      </c>
      <c r="E210">
        <v>75</v>
      </c>
      <c r="F210">
        <v>215</v>
      </c>
      <c r="G210">
        <v>10</v>
      </c>
      <c r="H210">
        <v>10.9</v>
      </c>
      <c r="I210" t="str">
        <f>""</f>
        <v/>
      </c>
      <c r="J210" t="str">
        <f>""</f>
        <v/>
      </c>
      <c r="K210" t="str">
        <f>""</f>
        <v/>
      </c>
      <c r="L210" t="str">
        <f>""</f>
        <v/>
      </c>
      <c r="M210" s="114">
        <v>2496.7199999999998</v>
      </c>
      <c r="N210" s="7">
        <v>2496.7199999999998</v>
      </c>
      <c r="O210" s="7">
        <v>2496.7199999999998</v>
      </c>
      <c r="P210" s="7">
        <v>2496.7199999999998</v>
      </c>
      <c r="Q210">
        <v>1.3298000000000001</v>
      </c>
      <c r="R210">
        <v>1.3298000000000001</v>
      </c>
      <c r="S210">
        <v>1.3298000000000001</v>
      </c>
      <c r="T210">
        <v>1.3298000000000001</v>
      </c>
      <c r="U210">
        <f t="shared" si="214"/>
        <v>390</v>
      </c>
      <c r="V210">
        <f t="shared" si="214"/>
        <v>390</v>
      </c>
      <c r="W210">
        <f t="shared" si="214"/>
        <v>390</v>
      </c>
      <c r="X210">
        <f t="shared" si="214"/>
        <v>390</v>
      </c>
      <c r="Y210">
        <f t="shared" si="215"/>
        <v>67</v>
      </c>
      <c r="Z210">
        <f t="shared" si="215"/>
        <v>67</v>
      </c>
      <c r="AA210">
        <f t="shared" si="215"/>
        <v>67</v>
      </c>
      <c r="AB210">
        <f t="shared" si="215"/>
        <v>67</v>
      </c>
      <c r="AC210" s="212">
        <f t="shared" si="216"/>
        <v>3.9110125888004249E-2</v>
      </c>
      <c r="AD210" s="212">
        <f t="shared" si="216"/>
        <v>3.9110125888004249E-2</v>
      </c>
      <c r="AE210" s="212">
        <f t="shared" si="216"/>
        <v>3.9110125888004249E-2</v>
      </c>
      <c r="AF210" s="212">
        <f t="shared" si="216"/>
        <v>3.9110125888004249E-2</v>
      </c>
      <c r="AG210" s="166">
        <f t="shared" si="217"/>
        <v>3.969E-4</v>
      </c>
      <c r="AH210" s="166">
        <f t="shared" si="217"/>
        <v>1.7345999999999999</v>
      </c>
      <c r="AI210" s="166">
        <f t="shared" si="217"/>
        <v>2</v>
      </c>
      <c r="AJ210" s="166">
        <f t="shared" si="217"/>
        <v>3.6734700000000002E-4</v>
      </c>
      <c r="AK210" s="114" t="str">
        <f>""</f>
        <v/>
      </c>
      <c r="AL210" s="7" t="str">
        <f>""</f>
        <v/>
      </c>
      <c r="AM210" s="7" t="str">
        <f>""</f>
        <v/>
      </c>
      <c r="AN210" s="7" t="str">
        <f>""</f>
        <v/>
      </c>
      <c r="AO210" s="7" t="str">
        <f>""</f>
        <v/>
      </c>
      <c r="AP210" s="7" t="str">
        <f>""</f>
        <v/>
      </c>
      <c r="AQ210" s="7" t="str">
        <f>""</f>
        <v/>
      </c>
      <c r="AR210" s="7" t="str">
        <f>""</f>
        <v/>
      </c>
      <c r="AS210" s="7" t="str">
        <f>""</f>
        <v/>
      </c>
      <c r="AT210" s="7" t="str">
        <f>""</f>
        <v/>
      </c>
      <c r="AU210" s="7" t="str">
        <f>""</f>
        <v/>
      </c>
      <c r="AV210" s="7" t="str">
        <f>""</f>
        <v/>
      </c>
      <c r="AW210" s="7" t="str">
        <f>""</f>
        <v/>
      </c>
      <c r="AX210" s="7" t="str">
        <f>""</f>
        <v/>
      </c>
      <c r="AY210" s="7" t="str">
        <f>""</f>
        <v/>
      </c>
      <c r="AZ210" s="118">
        <f t="shared" si="218"/>
        <v>1.4</v>
      </c>
      <c r="BA210" s="121" t="str">
        <f>""</f>
        <v/>
      </c>
      <c r="BB210" s="121" t="str">
        <f>""</f>
        <v/>
      </c>
      <c r="BC210" s="121" t="str">
        <f>""</f>
        <v/>
      </c>
    </row>
    <row r="211" spans="1:55" x14ac:dyDescent="0.25">
      <c r="A211" t="str">
        <f t="shared" si="213"/>
        <v>27523510</v>
      </c>
      <c r="D211">
        <v>2</v>
      </c>
      <c r="E211">
        <v>75</v>
      </c>
      <c r="F211">
        <v>235</v>
      </c>
      <c r="G211">
        <v>10</v>
      </c>
      <c r="H211">
        <v>10.9</v>
      </c>
      <c r="I211" t="str">
        <f>""</f>
        <v/>
      </c>
      <c r="J211" t="str">
        <f>""</f>
        <v/>
      </c>
      <c r="K211" t="str">
        <f>""</f>
        <v/>
      </c>
      <c r="L211" t="str">
        <f>""</f>
        <v/>
      </c>
      <c r="M211" s="114">
        <v>2743.92</v>
      </c>
      <c r="N211" s="7">
        <v>2743.92</v>
      </c>
      <c r="O211" s="7">
        <v>2743.92</v>
      </c>
      <c r="P211" s="7">
        <v>2743.92</v>
      </c>
      <c r="Q211">
        <v>1.3298000000000001</v>
      </c>
      <c r="R211">
        <v>1.3298000000000001</v>
      </c>
      <c r="S211">
        <v>1.3298000000000001</v>
      </c>
      <c r="T211">
        <v>1.3298000000000001</v>
      </c>
      <c r="U211">
        <f t="shared" si="214"/>
        <v>428</v>
      </c>
      <c r="V211">
        <f t="shared" si="214"/>
        <v>428</v>
      </c>
      <c r="W211">
        <f t="shared" si="214"/>
        <v>428</v>
      </c>
      <c r="X211">
        <f t="shared" si="214"/>
        <v>428</v>
      </c>
      <c r="Y211">
        <f t="shared" si="215"/>
        <v>74</v>
      </c>
      <c r="Z211">
        <f t="shared" si="215"/>
        <v>74</v>
      </c>
      <c r="AA211">
        <f t="shared" si="215"/>
        <v>74</v>
      </c>
      <c r="AB211">
        <f t="shared" si="215"/>
        <v>74</v>
      </c>
      <c r="AC211" s="212">
        <f t="shared" si="216"/>
        <v>4.9699153303820555E-2</v>
      </c>
      <c r="AD211" s="212">
        <f t="shared" si="216"/>
        <v>4.9699153303820555E-2</v>
      </c>
      <c r="AE211" s="212">
        <f t="shared" si="216"/>
        <v>4.9699153303820555E-2</v>
      </c>
      <c r="AF211" s="212">
        <f t="shared" si="216"/>
        <v>4.9699153303820555E-2</v>
      </c>
      <c r="AG211" s="166">
        <f t="shared" si="217"/>
        <v>3.969E-4</v>
      </c>
      <c r="AH211" s="166">
        <f t="shared" si="217"/>
        <v>1.7345999999999999</v>
      </c>
      <c r="AI211" s="166">
        <f t="shared" si="217"/>
        <v>2</v>
      </c>
      <c r="AJ211" s="166">
        <f t="shared" si="217"/>
        <v>3.6734700000000002E-4</v>
      </c>
      <c r="AK211" s="114" t="str">
        <f>""</f>
        <v/>
      </c>
      <c r="AL211" s="7" t="str">
        <f>""</f>
        <v/>
      </c>
      <c r="AM211" s="7" t="str">
        <f>""</f>
        <v/>
      </c>
      <c r="AN211" s="7" t="str">
        <f>""</f>
        <v/>
      </c>
      <c r="AO211" s="7" t="str">
        <f>""</f>
        <v/>
      </c>
      <c r="AP211" s="7" t="str">
        <f>""</f>
        <v/>
      </c>
      <c r="AQ211" s="7" t="str">
        <f>""</f>
        <v/>
      </c>
      <c r="AR211" s="7" t="str">
        <f>""</f>
        <v/>
      </c>
      <c r="AS211" s="7" t="str">
        <f>""</f>
        <v/>
      </c>
      <c r="AT211" s="7" t="str">
        <f>""</f>
        <v/>
      </c>
      <c r="AU211" s="7" t="str">
        <f>""</f>
        <v/>
      </c>
      <c r="AV211" s="7" t="str">
        <f>""</f>
        <v/>
      </c>
      <c r="AW211" s="7" t="str">
        <f>""</f>
        <v/>
      </c>
      <c r="AX211" s="7" t="str">
        <f>""</f>
        <v/>
      </c>
      <c r="AY211" s="7" t="str">
        <f>""</f>
        <v/>
      </c>
      <c r="AZ211" s="118">
        <f t="shared" si="218"/>
        <v>1.6</v>
      </c>
      <c r="BA211" s="121" t="str">
        <f>""</f>
        <v/>
      </c>
      <c r="BB211" s="121" t="str">
        <f>""</f>
        <v/>
      </c>
      <c r="BC211" s="121" t="str">
        <f>""</f>
        <v/>
      </c>
    </row>
    <row r="212" spans="1:55" x14ac:dyDescent="0.25">
      <c r="A212" t="str">
        <f t="shared" si="213"/>
        <v>2805510</v>
      </c>
      <c r="D212">
        <v>2</v>
      </c>
      <c r="E212">
        <v>80</v>
      </c>
      <c r="F212">
        <v>55</v>
      </c>
      <c r="G212">
        <v>10</v>
      </c>
      <c r="H212">
        <v>10.9</v>
      </c>
      <c r="I212" t="str">
        <f>""</f>
        <v/>
      </c>
      <c r="J212" t="str">
        <f>""</f>
        <v/>
      </c>
      <c r="K212" t="str">
        <f>""</f>
        <v/>
      </c>
      <c r="L212" t="str">
        <f>""</f>
        <v/>
      </c>
      <c r="M212" s="114">
        <v>528.78</v>
      </c>
      <c r="N212" s="7">
        <v>528.78</v>
      </c>
      <c r="O212" s="7">
        <v>528.78</v>
      </c>
      <c r="P212" s="7">
        <v>528.78</v>
      </c>
      <c r="Q212">
        <v>1.3242</v>
      </c>
      <c r="R212">
        <v>1.3242</v>
      </c>
      <c r="S212">
        <v>1.3242</v>
      </c>
      <c r="T212">
        <v>1.3242</v>
      </c>
      <c r="U212">
        <f t="shared" si="214"/>
        <v>83</v>
      </c>
      <c r="V212">
        <f t="shared" si="214"/>
        <v>83</v>
      </c>
      <c r="W212">
        <f t="shared" si="214"/>
        <v>83</v>
      </c>
      <c r="X212">
        <f t="shared" si="214"/>
        <v>83</v>
      </c>
      <c r="Y212">
        <f t="shared" si="215"/>
        <v>14</v>
      </c>
      <c r="Z212">
        <f t="shared" si="215"/>
        <v>14</v>
      </c>
      <c r="AA212">
        <f t="shared" si="215"/>
        <v>14</v>
      </c>
      <c r="AB212">
        <f t="shared" si="215"/>
        <v>14</v>
      </c>
      <c r="AC212" s="212">
        <f t="shared" si="216"/>
        <v>1.0128819574678392E-3</v>
      </c>
      <c r="AD212" s="212">
        <f t="shared" si="216"/>
        <v>1.0128819574678392E-3</v>
      </c>
      <c r="AE212" s="212">
        <f t="shared" si="216"/>
        <v>1.0128819574678392E-3</v>
      </c>
      <c r="AF212" s="212">
        <f t="shared" si="216"/>
        <v>1.0128819574678392E-3</v>
      </c>
      <c r="AG212" s="166">
        <f t="shared" si="217"/>
        <v>3.969E-4</v>
      </c>
      <c r="AH212" s="166">
        <f t="shared" si="217"/>
        <v>1.7345999999999999</v>
      </c>
      <c r="AI212" s="166">
        <f t="shared" si="217"/>
        <v>2</v>
      </c>
      <c r="AJ212" s="166">
        <f t="shared" si="217"/>
        <v>3.6734700000000002E-4</v>
      </c>
      <c r="AK212" s="114" t="str">
        <f>""</f>
        <v/>
      </c>
      <c r="AL212" s="7" t="str">
        <f>""</f>
        <v/>
      </c>
      <c r="AM212" s="7" t="str">
        <f>""</f>
        <v/>
      </c>
      <c r="AN212" s="7" t="str">
        <f>""</f>
        <v/>
      </c>
      <c r="AO212" s="7" t="str">
        <f>""</f>
        <v/>
      </c>
      <c r="AP212" s="7" t="str">
        <f>""</f>
        <v/>
      </c>
      <c r="AQ212" s="7" t="str">
        <f>""</f>
        <v/>
      </c>
      <c r="AR212" s="7" t="str">
        <f>""</f>
        <v/>
      </c>
      <c r="AS212" s="7" t="str">
        <f>""</f>
        <v/>
      </c>
      <c r="AT212" s="7" t="str">
        <f>""</f>
        <v/>
      </c>
      <c r="AU212" s="7" t="str">
        <f>""</f>
        <v/>
      </c>
      <c r="AV212" s="7" t="str">
        <f>""</f>
        <v/>
      </c>
      <c r="AW212" s="7" t="str">
        <f>""</f>
        <v/>
      </c>
      <c r="AX212" s="7" t="str">
        <f>""</f>
        <v/>
      </c>
      <c r="AY212" s="7" t="str">
        <f>""</f>
        <v/>
      </c>
      <c r="AZ212" s="118">
        <f t="shared" si="218"/>
        <v>0.4</v>
      </c>
      <c r="BA212" s="121" t="str">
        <f>""</f>
        <v/>
      </c>
      <c r="BB212" s="121" t="str">
        <f>""</f>
        <v/>
      </c>
      <c r="BC212" s="121" t="str">
        <f>""</f>
        <v/>
      </c>
    </row>
    <row r="213" spans="1:55" x14ac:dyDescent="0.25">
      <c r="A213" t="str">
        <f t="shared" si="213"/>
        <v>2806510</v>
      </c>
      <c r="D213">
        <v>2</v>
      </c>
      <c r="E213">
        <v>80</v>
      </c>
      <c r="F213">
        <v>65</v>
      </c>
      <c r="G213">
        <v>10</v>
      </c>
      <c r="H213">
        <v>10.9</v>
      </c>
      <c r="I213" t="str">
        <f>""</f>
        <v/>
      </c>
      <c r="J213" t="str">
        <f>""</f>
        <v/>
      </c>
      <c r="K213" t="str">
        <f>""</f>
        <v/>
      </c>
      <c r="L213" t="str">
        <f>""</f>
        <v/>
      </c>
      <c r="M213" s="114">
        <v>654.67999999999995</v>
      </c>
      <c r="N213" s="7">
        <v>654.67999999999995</v>
      </c>
      <c r="O213" s="7">
        <v>654.67999999999995</v>
      </c>
      <c r="P213" s="7">
        <v>654.67999999999995</v>
      </c>
      <c r="Q213">
        <v>1.3242</v>
      </c>
      <c r="R213">
        <v>1.3242</v>
      </c>
      <c r="S213">
        <v>1.3242</v>
      </c>
      <c r="T213">
        <v>1.3242</v>
      </c>
      <c r="U213">
        <f t="shared" si="214"/>
        <v>103</v>
      </c>
      <c r="V213">
        <f t="shared" si="214"/>
        <v>103</v>
      </c>
      <c r="W213">
        <f t="shared" si="214"/>
        <v>103</v>
      </c>
      <c r="X213">
        <f t="shared" si="214"/>
        <v>103</v>
      </c>
      <c r="Y213">
        <f t="shared" si="215"/>
        <v>18</v>
      </c>
      <c r="Z213">
        <f t="shared" si="215"/>
        <v>18</v>
      </c>
      <c r="AA213">
        <f t="shared" si="215"/>
        <v>18</v>
      </c>
      <c r="AB213">
        <f t="shared" si="215"/>
        <v>18</v>
      </c>
      <c r="AC213" s="212">
        <f t="shared" si="216"/>
        <v>1.758620609619774E-3</v>
      </c>
      <c r="AD213" s="212">
        <f t="shared" si="216"/>
        <v>1.758620609619774E-3</v>
      </c>
      <c r="AE213" s="212">
        <f t="shared" si="216"/>
        <v>1.758620609619774E-3</v>
      </c>
      <c r="AF213" s="212">
        <f t="shared" si="216"/>
        <v>1.758620609619774E-3</v>
      </c>
      <c r="AG213" s="166">
        <f t="shared" si="217"/>
        <v>3.969E-4</v>
      </c>
      <c r="AH213" s="166">
        <f t="shared" si="217"/>
        <v>1.7345999999999999</v>
      </c>
      <c r="AI213" s="166">
        <f t="shared" si="217"/>
        <v>2</v>
      </c>
      <c r="AJ213" s="166">
        <f t="shared" si="217"/>
        <v>3.6734700000000002E-4</v>
      </c>
      <c r="AK213" s="114" t="str">
        <f>""</f>
        <v/>
      </c>
      <c r="AL213" s="7" t="str">
        <f>""</f>
        <v/>
      </c>
      <c r="AM213" s="7" t="str">
        <f>""</f>
        <v/>
      </c>
      <c r="AN213" s="7" t="str">
        <f>""</f>
        <v/>
      </c>
      <c r="AO213" s="7" t="str">
        <f>""</f>
        <v/>
      </c>
      <c r="AP213" s="7" t="str">
        <f>""</f>
        <v/>
      </c>
      <c r="AQ213" s="7" t="str">
        <f>""</f>
        <v/>
      </c>
      <c r="AR213" s="7" t="str">
        <f>""</f>
        <v/>
      </c>
      <c r="AS213" s="7" t="str">
        <f>""</f>
        <v/>
      </c>
      <c r="AT213" s="7" t="str">
        <f>""</f>
        <v/>
      </c>
      <c r="AU213" s="7" t="str">
        <f>""</f>
        <v/>
      </c>
      <c r="AV213" s="7" t="str">
        <f>""</f>
        <v/>
      </c>
      <c r="AW213" s="7" t="str">
        <f>""</f>
        <v/>
      </c>
      <c r="AX213" s="7" t="str">
        <f>""</f>
        <v/>
      </c>
      <c r="AY213" s="7" t="str">
        <f>""</f>
        <v/>
      </c>
      <c r="AZ213" s="118">
        <f t="shared" si="218"/>
        <v>0.4</v>
      </c>
      <c r="BA213" s="121" t="str">
        <f>""</f>
        <v/>
      </c>
      <c r="BB213" s="121" t="str">
        <f>""</f>
        <v/>
      </c>
      <c r="BC213" s="121" t="str">
        <f>""</f>
        <v/>
      </c>
    </row>
    <row r="214" spans="1:55" x14ac:dyDescent="0.25">
      <c r="A214" t="str">
        <f t="shared" si="213"/>
        <v>2807510</v>
      </c>
      <c r="D214">
        <v>2</v>
      </c>
      <c r="E214">
        <v>80</v>
      </c>
      <c r="F214">
        <v>75</v>
      </c>
      <c r="G214">
        <v>10</v>
      </c>
      <c r="H214">
        <v>10.9</v>
      </c>
      <c r="I214" t="str">
        <f>""</f>
        <v/>
      </c>
      <c r="J214" t="str">
        <f>""</f>
        <v/>
      </c>
      <c r="K214" t="str">
        <f>""</f>
        <v/>
      </c>
      <c r="L214" t="str">
        <f>""</f>
        <v/>
      </c>
      <c r="M214" s="114">
        <v>780.58</v>
      </c>
      <c r="N214" s="7">
        <v>780.58</v>
      </c>
      <c r="O214" s="7">
        <v>780.58</v>
      </c>
      <c r="P214" s="7">
        <v>780.58</v>
      </c>
      <c r="Q214">
        <v>1.3242</v>
      </c>
      <c r="R214">
        <v>1.3242</v>
      </c>
      <c r="S214">
        <v>1.3242</v>
      </c>
      <c r="T214">
        <v>1.3242</v>
      </c>
      <c r="U214">
        <f t="shared" si="214"/>
        <v>123</v>
      </c>
      <c r="V214">
        <f t="shared" si="214"/>
        <v>123</v>
      </c>
      <c r="W214">
        <f t="shared" si="214"/>
        <v>123</v>
      </c>
      <c r="X214">
        <f t="shared" si="214"/>
        <v>123</v>
      </c>
      <c r="Y214">
        <f t="shared" si="215"/>
        <v>21</v>
      </c>
      <c r="Z214">
        <f t="shared" si="215"/>
        <v>21</v>
      </c>
      <c r="AA214">
        <f t="shared" si="215"/>
        <v>21</v>
      </c>
      <c r="AB214">
        <f t="shared" si="215"/>
        <v>21</v>
      </c>
      <c r="AC214" s="212">
        <f t="shared" si="216"/>
        <v>2.51428366385688E-3</v>
      </c>
      <c r="AD214" s="212">
        <f t="shared" si="216"/>
        <v>2.51428366385688E-3</v>
      </c>
      <c r="AE214" s="212">
        <f t="shared" si="216"/>
        <v>2.51428366385688E-3</v>
      </c>
      <c r="AF214" s="212">
        <f t="shared" si="216"/>
        <v>2.51428366385688E-3</v>
      </c>
      <c r="AG214" s="166">
        <f t="shared" si="217"/>
        <v>3.969E-4</v>
      </c>
      <c r="AH214" s="166">
        <f t="shared" si="217"/>
        <v>1.7345999999999999</v>
      </c>
      <c r="AI214" s="166">
        <f t="shared" si="217"/>
        <v>2</v>
      </c>
      <c r="AJ214" s="166">
        <f t="shared" si="217"/>
        <v>3.6734700000000002E-4</v>
      </c>
      <c r="AK214" s="114" t="str">
        <f>""</f>
        <v/>
      </c>
      <c r="AL214" s="7" t="str">
        <f>""</f>
        <v/>
      </c>
      <c r="AM214" s="7" t="str">
        <f>""</f>
        <v/>
      </c>
      <c r="AN214" s="7" t="str">
        <f>""</f>
        <v/>
      </c>
      <c r="AO214" s="7" t="str">
        <f>""</f>
        <v/>
      </c>
      <c r="AP214" s="7" t="str">
        <f>""</f>
        <v/>
      </c>
      <c r="AQ214" s="7" t="str">
        <f>""</f>
        <v/>
      </c>
      <c r="AR214" s="7" t="str">
        <f>""</f>
        <v/>
      </c>
      <c r="AS214" s="7" t="str">
        <f>""</f>
        <v/>
      </c>
      <c r="AT214" s="7" t="str">
        <f>""</f>
        <v/>
      </c>
      <c r="AU214" s="7" t="str">
        <f>""</f>
        <v/>
      </c>
      <c r="AV214" s="7" t="str">
        <f>""</f>
        <v/>
      </c>
      <c r="AW214" s="7" t="str">
        <f>""</f>
        <v/>
      </c>
      <c r="AX214" s="7" t="str">
        <f>""</f>
        <v/>
      </c>
      <c r="AY214" s="7" t="str">
        <f>""</f>
        <v/>
      </c>
      <c r="AZ214" s="118">
        <f t="shared" si="218"/>
        <v>0.5</v>
      </c>
      <c r="BA214" s="121" t="str">
        <f>""</f>
        <v/>
      </c>
      <c r="BB214" s="121" t="str">
        <f>""</f>
        <v/>
      </c>
      <c r="BC214" s="121" t="str">
        <f>""</f>
        <v/>
      </c>
    </row>
    <row r="215" spans="1:55" x14ac:dyDescent="0.25">
      <c r="A215" t="str">
        <f t="shared" si="213"/>
        <v>2808510</v>
      </c>
      <c r="D215">
        <v>2</v>
      </c>
      <c r="E215">
        <v>80</v>
      </c>
      <c r="F215">
        <v>85</v>
      </c>
      <c r="G215">
        <v>10</v>
      </c>
      <c r="H215">
        <v>10.9</v>
      </c>
      <c r="I215" t="str">
        <f>""</f>
        <v/>
      </c>
      <c r="J215" t="str">
        <f>""</f>
        <v/>
      </c>
      <c r="K215" t="str">
        <f>""</f>
        <v/>
      </c>
      <c r="L215" t="str">
        <f>""</f>
        <v/>
      </c>
      <c r="M215" s="114">
        <v>906.48</v>
      </c>
      <c r="N215" s="7">
        <v>906.48</v>
      </c>
      <c r="O215" s="7">
        <v>906.48</v>
      </c>
      <c r="P215" s="7">
        <v>906.48</v>
      </c>
      <c r="Q215">
        <v>1.3242</v>
      </c>
      <c r="R215">
        <v>1.3242</v>
      </c>
      <c r="S215">
        <v>1.3242</v>
      </c>
      <c r="T215">
        <v>1.3242</v>
      </c>
      <c r="U215">
        <f t="shared" si="214"/>
        <v>143</v>
      </c>
      <c r="V215">
        <f t="shared" si="214"/>
        <v>143</v>
      </c>
      <c r="W215">
        <f t="shared" si="214"/>
        <v>143</v>
      </c>
      <c r="X215">
        <f t="shared" si="214"/>
        <v>143</v>
      </c>
      <c r="Y215">
        <f t="shared" si="215"/>
        <v>25</v>
      </c>
      <c r="Z215">
        <f t="shared" si="215"/>
        <v>25</v>
      </c>
      <c r="AA215">
        <f t="shared" si="215"/>
        <v>25</v>
      </c>
      <c r="AB215">
        <f t="shared" si="215"/>
        <v>25</v>
      </c>
      <c r="AC215" s="212">
        <f t="shared" si="216"/>
        <v>3.7108604173491291E-3</v>
      </c>
      <c r="AD215" s="212">
        <f t="shared" si="216"/>
        <v>3.7108604173491291E-3</v>
      </c>
      <c r="AE215" s="212">
        <f t="shared" si="216"/>
        <v>3.7108604173491291E-3</v>
      </c>
      <c r="AF215" s="212">
        <f t="shared" si="216"/>
        <v>3.7108604173491291E-3</v>
      </c>
      <c r="AG215" s="166">
        <f t="shared" si="217"/>
        <v>3.969E-4</v>
      </c>
      <c r="AH215" s="166">
        <f t="shared" si="217"/>
        <v>1.7345999999999999</v>
      </c>
      <c r="AI215" s="166">
        <f t="shared" si="217"/>
        <v>2</v>
      </c>
      <c r="AJ215" s="166">
        <f t="shared" si="217"/>
        <v>3.6734700000000002E-4</v>
      </c>
      <c r="AK215" s="114" t="str">
        <f>""</f>
        <v/>
      </c>
      <c r="AL215" s="7" t="str">
        <f>""</f>
        <v/>
      </c>
      <c r="AM215" s="7" t="str">
        <f>""</f>
        <v/>
      </c>
      <c r="AN215" s="7" t="str">
        <f>""</f>
        <v/>
      </c>
      <c r="AO215" s="7" t="str">
        <f>""</f>
        <v/>
      </c>
      <c r="AP215" s="7" t="str">
        <f>""</f>
        <v/>
      </c>
      <c r="AQ215" s="7" t="str">
        <f>""</f>
        <v/>
      </c>
      <c r="AR215" s="7" t="str">
        <f>""</f>
        <v/>
      </c>
      <c r="AS215" s="7" t="str">
        <f>""</f>
        <v/>
      </c>
      <c r="AT215" s="7" t="str">
        <f>""</f>
        <v/>
      </c>
      <c r="AU215" s="7" t="str">
        <f>""</f>
        <v/>
      </c>
      <c r="AV215" s="7" t="str">
        <f>""</f>
        <v/>
      </c>
      <c r="AW215" s="7" t="str">
        <f>""</f>
        <v/>
      </c>
      <c r="AX215" s="7" t="str">
        <f>""</f>
        <v/>
      </c>
      <c r="AY215" s="7" t="str">
        <f>""</f>
        <v/>
      </c>
      <c r="AZ215" s="118">
        <f t="shared" si="218"/>
        <v>0.6</v>
      </c>
      <c r="BA215" s="121" t="str">
        <f>""</f>
        <v/>
      </c>
      <c r="BB215" s="121" t="str">
        <f>""</f>
        <v/>
      </c>
      <c r="BC215" s="121" t="str">
        <f>""</f>
        <v/>
      </c>
    </row>
    <row r="216" spans="1:55" x14ac:dyDescent="0.25">
      <c r="A216" t="str">
        <f t="shared" si="213"/>
        <v>2809510</v>
      </c>
      <c r="D216">
        <v>2</v>
      </c>
      <c r="E216">
        <v>80</v>
      </c>
      <c r="F216">
        <v>95</v>
      </c>
      <c r="G216">
        <v>10</v>
      </c>
      <c r="H216">
        <v>10.9</v>
      </c>
      <c r="I216" t="str">
        <f>""</f>
        <v/>
      </c>
      <c r="J216" t="str">
        <f>""</f>
        <v/>
      </c>
      <c r="K216" t="str">
        <f>""</f>
        <v/>
      </c>
      <c r="L216" t="str">
        <f>""</f>
        <v/>
      </c>
      <c r="M216" s="114">
        <v>1032.3800000000001</v>
      </c>
      <c r="N216" s="7">
        <v>1032.3800000000001</v>
      </c>
      <c r="O216" s="7">
        <v>1032.3800000000001</v>
      </c>
      <c r="P216" s="7">
        <v>1032.3800000000001</v>
      </c>
      <c r="Q216">
        <v>1.3242</v>
      </c>
      <c r="R216">
        <v>1.3242</v>
      </c>
      <c r="S216">
        <v>1.3242</v>
      </c>
      <c r="T216">
        <v>1.3242</v>
      </c>
      <c r="U216">
        <f t="shared" si="214"/>
        <v>162</v>
      </c>
      <c r="V216">
        <f t="shared" si="214"/>
        <v>162</v>
      </c>
      <c r="W216">
        <f t="shared" si="214"/>
        <v>162</v>
      </c>
      <c r="X216">
        <f t="shared" si="214"/>
        <v>162</v>
      </c>
      <c r="Y216">
        <f t="shared" si="215"/>
        <v>28</v>
      </c>
      <c r="Z216">
        <f t="shared" si="215"/>
        <v>28</v>
      </c>
      <c r="AA216">
        <f t="shared" si="215"/>
        <v>28</v>
      </c>
      <c r="AB216">
        <f t="shared" si="215"/>
        <v>28</v>
      </c>
      <c r="AC216" s="212">
        <f t="shared" si="216"/>
        <v>4.8524775750845798E-3</v>
      </c>
      <c r="AD216" s="212">
        <f t="shared" si="216"/>
        <v>4.8524775750845798E-3</v>
      </c>
      <c r="AE216" s="212">
        <f t="shared" si="216"/>
        <v>4.8524775750845798E-3</v>
      </c>
      <c r="AF216" s="212">
        <f t="shared" si="216"/>
        <v>4.8524775750845798E-3</v>
      </c>
      <c r="AG216" s="166">
        <f t="shared" si="217"/>
        <v>3.969E-4</v>
      </c>
      <c r="AH216" s="166">
        <f t="shared" si="217"/>
        <v>1.7345999999999999</v>
      </c>
      <c r="AI216" s="166">
        <f t="shared" si="217"/>
        <v>2</v>
      </c>
      <c r="AJ216" s="166">
        <f t="shared" si="217"/>
        <v>3.6734700000000002E-4</v>
      </c>
      <c r="AK216" s="114" t="str">
        <f>""</f>
        <v/>
      </c>
      <c r="AL216" s="7" t="str">
        <f>""</f>
        <v/>
      </c>
      <c r="AM216" s="7" t="str">
        <f>""</f>
        <v/>
      </c>
      <c r="AN216" s="7" t="str">
        <f>""</f>
        <v/>
      </c>
      <c r="AO216" s="7" t="str">
        <f>""</f>
        <v/>
      </c>
      <c r="AP216" s="7" t="str">
        <f>""</f>
        <v/>
      </c>
      <c r="AQ216" s="7" t="str">
        <f>""</f>
        <v/>
      </c>
      <c r="AR216" s="7" t="str">
        <f>""</f>
        <v/>
      </c>
      <c r="AS216" s="7" t="str">
        <f>""</f>
        <v/>
      </c>
      <c r="AT216" s="7" t="str">
        <f>""</f>
        <v/>
      </c>
      <c r="AU216" s="7" t="str">
        <f>""</f>
        <v/>
      </c>
      <c r="AV216" s="7" t="str">
        <f>""</f>
        <v/>
      </c>
      <c r="AW216" s="7" t="str">
        <f>""</f>
        <v/>
      </c>
      <c r="AX216" s="7" t="str">
        <f>""</f>
        <v/>
      </c>
      <c r="AY216" s="7" t="str">
        <f>""</f>
        <v/>
      </c>
      <c r="AZ216" s="118">
        <f t="shared" si="218"/>
        <v>0.6</v>
      </c>
      <c r="BA216" s="121" t="str">
        <f>""</f>
        <v/>
      </c>
      <c r="BB216" s="121" t="str">
        <f>""</f>
        <v/>
      </c>
      <c r="BC216" s="121" t="str">
        <f>""</f>
        <v/>
      </c>
    </row>
    <row r="217" spans="1:55" x14ac:dyDescent="0.25">
      <c r="A217" t="str">
        <f t="shared" si="213"/>
        <v>28010510</v>
      </c>
      <c r="D217">
        <v>2</v>
      </c>
      <c r="E217">
        <v>80</v>
      </c>
      <c r="F217">
        <v>105</v>
      </c>
      <c r="G217">
        <v>10</v>
      </c>
      <c r="H217">
        <v>10.9</v>
      </c>
      <c r="I217" t="str">
        <f>""</f>
        <v/>
      </c>
      <c r="J217" t="str">
        <f>""</f>
        <v/>
      </c>
      <c r="K217" t="str">
        <f>""</f>
        <v/>
      </c>
      <c r="L217" t="str">
        <f>""</f>
        <v/>
      </c>
      <c r="M217" s="114">
        <v>1158.28</v>
      </c>
      <c r="N217" s="7">
        <v>1158.28</v>
      </c>
      <c r="O217" s="7">
        <v>1158.28</v>
      </c>
      <c r="P217" s="7">
        <v>1158.28</v>
      </c>
      <c r="Q217">
        <v>1.3242</v>
      </c>
      <c r="R217">
        <v>1.3242</v>
      </c>
      <c r="S217">
        <v>1.3242</v>
      </c>
      <c r="T217">
        <v>1.3242</v>
      </c>
      <c r="U217">
        <f t="shared" si="214"/>
        <v>182</v>
      </c>
      <c r="V217">
        <f t="shared" si="214"/>
        <v>182</v>
      </c>
      <c r="W217">
        <f t="shared" si="214"/>
        <v>182</v>
      </c>
      <c r="X217">
        <f t="shared" si="214"/>
        <v>182</v>
      </c>
      <c r="Y217">
        <f t="shared" si="215"/>
        <v>31</v>
      </c>
      <c r="Z217">
        <f t="shared" si="215"/>
        <v>31</v>
      </c>
      <c r="AA217">
        <f t="shared" si="215"/>
        <v>31</v>
      </c>
      <c r="AB217">
        <f t="shared" si="215"/>
        <v>31</v>
      </c>
      <c r="AC217" s="212">
        <f t="shared" si="216"/>
        <v>6.1821850412865902E-3</v>
      </c>
      <c r="AD217" s="212">
        <f t="shared" si="216"/>
        <v>6.1821850412865902E-3</v>
      </c>
      <c r="AE217" s="212">
        <f t="shared" si="216"/>
        <v>6.1821850412865902E-3</v>
      </c>
      <c r="AF217" s="212">
        <f t="shared" si="216"/>
        <v>6.1821850412865902E-3</v>
      </c>
      <c r="AG217" s="166">
        <f t="shared" si="217"/>
        <v>3.969E-4</v>
      </c>
      <c r="AH217" s="166">
        <f t="shared" si="217"/>
        <v>1.7345999999999999</v>
      </c>
      <c r="AI217" s="166">
        <f t="shared" si="217"/>
        <v>2</v>
      </c>
      <c r="AJ217" s="166">
        <f t="shared" si="217"/>
        <v>3.6734700000000002E-4</v>
      </c>
      <c r="AK217" s="114" t="str">
        <f>""</f>
        <v/>
      </c>
      <c r="AL217" s="7" t="str">
        <f>""</f>
        <v/>
      </c>
      <c r="AM217" s="7" t="str">
        <f>""</f>
        <v/>
      </c>
      <c r="AN217" s="7" t="str">
        <f>""</f>
        <v/>
      </c>
      <c r="AO217" s="7" t="str">
        <f>""</f>
        <v/>
      </c>
      <c r="AP217" s="7" t="str">
        <f>""</f>
        <v/>
      </c>
      <c r="AQ217" s="7" t="str">
        <f>""</f>
        <v/>
      </c>
      <c r="AR217" s="7" t="str">
        <f>""</f>
        <v/>
      </c>
      <c r="AS217" s="7" t="str">
        <f>""</f>
        <v/>
      </c>
      <c r="AT217" s="7" t="str">
        <f>""</f>
        <v/>
      </c>
      <c r="AU217" s="7" t="str">
        <f>""</f>
        <v/>
      </c>
      <c r="AV217" s="7" t="str">
        <f>""</f>
        <v/>
      </c>
      <c r="AW217" s="7" t="str">
        <f>""</f>
        <v/>
      </c>
      <c r="AX217" s="7" t="str">
        <f>""</f>
        <v/>
      </c>
      <c r="AY217" s="7" t="str">
        <f>""</f>
        <v/>
      </c>
      <c r="AZ217" s="118">
        <f t="shared" si="218"/>
        <v>0.7</v>
      </c>
      <c r="BA217" s="121" t="str">
        <f>""</f>
        <v/>
      </c>
      <c r="BB217" s="121" t="str">
        <f>""</f>
        <v/>
      </c>
      <c r="BC217" s="121" t="str">
        <f>""</f>
        <v/>
      </c>
    </row>
    <row r="218" spans="1:55" x14ac:dyDescent="0.25">
      <c r="A218" t="str">
        <f t="shared" si="213"/>
        <v>28011510</v>
      </c>
      <c r="D218">
        <v>2</v>
      </c>
      <c r="E218">
        <v>80</v>
      </c>
      <c r="F218">
        <v>115</v>
      </c>
      <c r="G218">
        <v>10</v>
      </c>
      <c r="H218">
        <v>10.9</v>
      </c>
      <c r="I218" t="str">
        <f>""</f>
        <v/>
      </c>
      <c r="J218" t="str">
        <f>""</f>
        <v/>
      </c>
      <c r="K218" t="str">
        <f>""</f>
        <v/>
      </c>
      <c r="L218" t="str">
        <f>""</f>
        <v/>
      </c>
      <c r="M218" s="114">
        <v>1284.18</v>
      </c>
      <c r="N218" s="7">
        <v>1284.18</v>
      </c>
      <c r="O218" s="7">
        <v>1284.18</v>
      </c>
      <c r="P218" s="7">
        <v>1284.18</v>
      </c>
      <c r="Q218">
        <v>1.3242</v>
      </c>
      <c r="R218">
        <v>1.3242</v>
      </c>
      <c r="S218">
        <v>1.3242</v>
      </c>
      <c r="T218">
        <v>1.3242</v>
      </c>
      <c r="U218">
        <f t="shared" si="214"/>
        <v>202</v>
      </c>
      <c r="V218">
        <f t="shared" si="214"/>
        <v>202</v>
      </c>
      <c r="W218">
        <f t="shared" si="214"/>
        <v>202</v>
      </c>
      <c r="X218">
        <f t="shared" si="214"/>
        <v>202</v>
      </c>
      <c r="Y218">
        <f t="shared" si="215"/>
        <v>35</v>
      </c>
      <c r="Z218">
        <f t="shared" si="215"/>
        <v>35</v>
      </c>
      <c r="AA218">
        <f t="shared" si="215"/>
        <v>35</v>
      </c>
      <c r="AB218">
        <f t="shared" si="215"/>
        <v>35</v>
      </c>
      <c r="AC218" s="212">
        <f t="shared" si="216"/>
        <v>8.141433156687904E-3</v>
      </c>
      <c r="AD218" s="212">
        <f t="shared" si="216"/>
        <v>8.141433156687904E-3</v>
      </c>
      <c r="AE218" s="212">
        <f t="shared" si="216"/>
        <v>8.141433156687904E-3</v>
      </c>
      <c r="AF218" s="212">
        <f t="shared" si="216"/>
        <v>8.141433156687904E-3</v>
      </c>
      <c r="AG218" s="166">
        <f t="shared" si="217"/>
        <v>3.969E-4</v>
      </c>
      <c r="AH218" s="166">
        <f t="shared" si="217"/>
        <v>1.7345999999999999</v>
      </c>
      <c r="AI218" s="166">
        <f t="shared" si="217"/>
        <v>2</v>
      </c>
      <c r="AJ218" s="166">
        <f t="shared" si="217"/>
        <v>3.6734700000000002E-4</v>
      </c>
      <c r="AK218" s="114" t="str">
        <f>""</f>
        <v/>
      </c>
      <c r="AL218" s="7" t="str">
        <f>""</f>
        <v/>
      </c>
      <c r="AM218" s="7" t="str">
        <f>""</f>
        <v/>
      </c>
      <c r="AN218" s="7" t="str">
        <f>""</f>
        <v/>
      </c>
      <c r="AO218" s="7" t="str">
        <f>""</f>
        <v/>
      </c>
      <c r="AP218" s="7" t="str">
        <f>""</f>
        <v/>
      </c>
      <c r="AQ218" s="7" t="str">
        <f>""</f>
        <v/>
      </c>
      <c r="AR218" s="7" t="str">
        <f>""</f>
        <v/>
      </c>
      <c r="AS218" s="7" t="str">
        <f>""</f>
        <v/>
      </c>
      <c r="AT218" s="7" t="str">
        <f>""</f>
        <v/>
      </c>
      <c r="AU218" s="7" t="str">
        <f>""</f>
        <v/>
      </c>
      <c r="AV218" s="7" t="str">
        <f>""</f>
        <v/>
      </c>
      <c r="AW218" s="7" t="str">
        <f>""</f>
        <v/>
      </c>
      <c r="AX218" s="7" t="str">
        <f>""</f>
        <v/>
      </c>
      <c r="AY218" s="7" t="str">
        <f>""</f>
        <v/>
      </c>
      <c r="AZ218" s="118">
        <f t="shared" si="218"/>
        <v>0.8</v>
      </c>
      <c r="BA218" s="121" t="str">
        <f>""</f>
        <v/>
      </c>
      <c r="BB218" s="121" t="str">
        <f>""</f>
        <v/>
      </c>
      <c r="BC218" s="121" t="str">
        <f>""</f>
        <v/>
      </c>
    </row>
    <row r="219" spans="1:55" x14ac:dyDescent="0.25">
      <c r="A219" t="str">
        <f t="shared" si="213"/>
        <v>28013510</v>
      </c>
      <c r="D219">
        <v>2</v>
      </c>
      <c r="E219">
        <v>80</v>
      </c>
      <c r="F219">
        <v>135</v>
      </c>
      <c r="G219">
        <v>10</v>
      </c>
      <c r="H219">
        <v>10.9</v>
      </c>
      <c r="I219" t="str">
        <f>""</f>
        <v/>
      </c>
      <c r="J219" t="str">
        <f>""</f>
        <v/>
      </c>
      <c r="K219" t="str">
        <f>""</f>
        <v/>
      </c>
      <c r="L219" t="str">
        <f>""</f>
        <v/>
      </c>
      <c r="M219" s="114">
        <v>1535.98</v>
      </c>
      <c r="N219" s="7">
        <v>1535.98</v>
      </c>
      <c r="O219" s="7">
        <v>1535.98</v>
      </c>
      <c r="P219" s="7">
        <v>1535.98</v>
      </c>
      <c r="Q219">
        <v>1.3242</v>
      </c>
      <c r="R219">
        <v>1.3242</v>
      </c>
      <c r="S219">
        <v>1.3242</v>
      </c>
      <c r="T219">
        <v>1.3242</v>
      </c>
      <c r="U219">
        <f t="shared" si="214"/>
        <v>242</v>
      </c>
      <c r="V219">
        <f t="shared" si="214"/>
        <v>242</v>
      </c>
      <c r="W219">
        <f t="shared" si="214"/>
        <v>242</v>
      </c>
      <c r="X219">
        <f t="shared" ref="X219:X282" si="219">ROUND(P219*POWER(CF_heat,T219),0)</f>
        <v>242</v>
      </c>
      <c r="Y219">
        <f t="shared" si="215"/>
        <v>42</v>
      </c>
      <c r="Z219">
        <f t="shared" si="215"/>
        <v>42</v>
      </c>
      <c r="AA219">
        <f t="shared" si="215"/>
        <v>42</v>
      </c>
      <c r="AB219">
        <f t="shared" ref="AB219:AB282" si="220">ROUND(X219*3600/(4186*ABS($O$1-$O$2)),0)</f>
        <v>42</v>
      </c>
      <c r="AC219" s="212">
        <f t="shared" si="216"/>
        <v>1.2487635268178712E-2</v>
      </c>
      <c r="AD219" s="212">
        <f t="shared" si="216"/>
        <v>1.2487635268178712E-2</v>
      </c>
      <c r="AE219" s="212">
        <f t="shared" si="216"/>
        <v>1.2487635268178712E-2</v>
      </c>
      <c r="AF219" s="212">
        <f t="shared" ref="AF219:AF282" si="221">(($AG219*(AB219^$AH219)*((($F219-14.4)*$AI219)/100))+($AJ219*(AB219^2)))*0.0098</f>
        <v>1.2487635268178712E-2</v>
      </c>
      <c r="AG219" s="166">
        <f t="shared" si="217"/>
        <v>3.969E-4</v>
      </c>
      <c r="AH219" s="166">
        <f t="shared" si="217"/>
        <v>1.7345999999999999</v>
      </c>
      <c r="AI219" s="166">
        <f t="shared" si="217"/>
        <v>2</v>
      </c>
      <c r="AJ219" s="166">
        <f t="shared" ref="AJ219:AJ282" si="222">IF($G219=$CO$103,CS$103,IF($G219=$CO$104,CS$104,IF($G219=$CO$105,CS$105,IF($G219=$CO$107,CS$107,IF($G219=$CO$108,CS$108,IF($G219=$CO$109,CS$109,IF($G219=$CO$111,CS$111,IF($G219=$CO$112,CS$112,IF($G219=$CO$113,CS$113,IF($G219=$CO$115,CS$115,IF($G219=$CO$116,CS$116,IF($G219=$CO$117,CS$117,IF($G219=$CO$119,CS$119,IF($G219=$CO$120,CS$120,))))))))))))))</f>
        <v>3.6734700000000002E-4</v>
      </c>
      <c r="AK219" s="114" t="str">
        <f>""</f>
        <v/>
      </c>
      <c r="AL219" s="7" t="str">
        <f>""</f>
        <v/>
      </c>
      <c r="AM219" s="7" t="str">
        <f>""</f>
        <v/>
      </c>
      <c r="AN219" s="7" t="str">
        <f>""</f>
        <v/>
      </c>
      <c r="AO219" s="7" t="str">
        <f>""</f>
        <v/>
      </c>
      <c r="AP219" s="7" t="str">
        <f>""</f>
        <v/>
      </c>
      <c r="AQ219" s="7" t="str">
        <f>""</f>
        <v/>
      </c>
      <c r="AR219" s="7" t="str">
        <f>""</f>
        <v/>
      </c>
      <c r="AS219" s="7" t="str">
        <f>""</f>
        <v/>
      </c>
      <c r="AT219" s="7" t="str">
        <f>""</f>
        <v/>
      </c>
      <c r="AU219" s="7" t="str">
        <f>""</f>
        <v/>
      </c>
      <c r="AV219" s="7" t="str">
        <f>""</f>
        <v/>
      </c>
      <c r="AW219" s="7" t="str">
        <f>""</f>
        <v/>
      </c>
      <c r="AX219" s="7" t="str">
        <f>""</f>
        <v/>
      </c>
      <c r="AY219" s="7" t="str">
        <f>""</f>
        <v/>
      </c>
      <c r="AZ219" s="118">
        <f t="shared" si="218"/>
        <v>0.9</v>
      </c>
      <c r="BA219" s="121" t="str">
        <f>""</f>
        <v/>
      </c>
      <c r="BB219" s="121" t="str">
        <f>""</f>
        <v/>
      </c>
      <c r="BC219" s="121" t="str">
        <f>""</f>
        <v/>
      </c>
    </row>
    <row r="220" spans="1:55" x14ac:dyDescent="0.25">
      <c r="A220" t="str">
        <f t="shared" ref="A220:A283" si="223">CONCATENATE(D220,E220,F220,G220)</f>
        <v>28015510</v>
      </c>
      <c r="D220">
        <v>2</v>
      </c>
      <c r="E220">
        <v>80</v>
      </c>
      <c r="F220">
        <v>155</v>
      </c>
      <c r="G220">
        <v>10</v>
      </c>
      <c r="H220">
        <v>10.9</v>
      </c>
      <c r="I220" t="str">
        <f>""</f>
        <v/>
      </c>
      <c r="J220" t="str">
        <f>""</f>
        <v/>
      </c>
      <c r="K220" t="str">
        <f>""</f>
        <v/>
      </c>
      <c r="L220" t="str">
        <f>""</f>
        <v/>
      </c>
      <c r="M220" s="114">
        <v>1787.78</v>
      </c>
      <c r="N220" s="7">
        <v>1787.78</v>
      </c>
      <c r="O220" s="7">
        <v>1787.78</v>
      </c>
      <c r="P220" s="7">
        <v>1787.78</v>
      </c>
      <c r="Q220">
        <v>1.3242</v>
      </c>
      <c r="R220">
        <v>1.3242</v>
      </c>
      <c r="S220">
        <v>1.3242</v>
      </c>
      <c r="T220">
        <v>1.3242</v>
      </c>
      <c r="U220">
        <f t="shared" ref="U220:X283" si="224">ROUND(M220*POWER(CF_heat,Q220),0)</f>
        <v>281</v>
      </c>
      <c r="V220">
        <f t="shared" si="224"/>
        <v>281</v>
      </c>
      <c r="W220">
        <f t="shared" si="224"/>
        <v>281</v>
      </c>
      <c r="X220">
        <f t="shared" si="219"/>
        <v>281</v>
      </c>
      <c r="Y220">
        <f t="shared" ref="Y220:AB283" si="225">ROUND(U220*3600/(4186*ABS($O$1-$O$2)),0)</f>
        <v>48</v>
      </c>
      <c r="Z220">
        <f t="shared" si="225"/>
        <v>48</v>
      </c>
      <c r="AA220">
        <f t="shared" si="225"/>
        <v>48</v>
      </c>
      <c r="AB220">
        <f t="shared" si="220"/>
        <v>48</v>
      </c>
      <c r="AC220" s="212">
        <f t="shared" ref="AC220:AF283" si="226">(($AG220*(Y220^$AH220)*((($F220-14.4)*$AI220)/100))+($AJ220*(Y220^2)))*0.0098</f>
        <v>1.7314339152696454E-2</v>
      </c>
      <c r="AD220" s="212">
        <f t="shared" si="226"/>
        <v>1.7314339152696454E-2</v>
      </c>
      <c r="AE220" s="212">
        <f t="shared" si="226"/>
        <v>1.7314339152696454E-2</v>
      </c>
      <c r="AF220" s="212">
        <f t="shared" si="221"/>
        <v>1.7314339152696454E-2</v>
      </c>
      <c r="AG220" s="166">
        <f t="shared" ref="AG220:AJ283" si="227">IF($G220=$CO$103,CP$103,IF($G220=$CO$104,CP$104,IF($G220=$CO$105,CP$105,IF($G220=$CO$107,CP$107,IF($G220=$CO$108,CP$108,IF($G220=$CO$109,CP$109,IF($G220=$CO$111,CP$111,IF($G220=$CO$112,CP$112,IF($G220=$CO$113,CP$113,IF($G220=$CO$115,CP$115,IF($G220=$CO$116,CP$116,IF($G220=$CO$117,CP$117,IF($G220=$CO$119,CP$119,IF($G220=$CO$120,CP$120,))))))))))))))</f>
        <v>3.969E-4</v>
      </c>
      <c r="AH220" s="166">
        <f t="shared" si="227"/>
        <v>1.7345999999999999</v>
      </c>
      <c r="AI220" s="166">
        <f t="shared" si="227"/>
        <v>2</v>
      </c>
      <c r="AJ220" s="166">
        <f t="shared" si="222"/>
        <v>3.6734700000000002E-4</v>
      </c>
      <c r="AK220" s="114" t="str">
        <f>""</f>
        <v/>
      </c>
      <c r="AL220" s="7" t="str">
        <f>""</f>
        <v/>
      </c>
      <c r="AM220" s="7" t="str">
        <f>""</f>
        <v/>
      </c>
      <c r="AN220" s="7" t="str">
        <f>""</f>
        <v/>
      </c>
      <c r="AO220" s="7" t="str">
        <f>""</f>
        <v/>
      </c>
      <c r="AP220" s="7" t="str">
        <f>""</f>
        <v/>
      </c>
      <c r="AQ220" s="7" t="str">
        <f>""</f>
        <v/>
      </c>
      <c r="AR220" s="7" t="str">
        <f>""</f>
        <v/>
      </c>
      <c r="AS220" s="7" t="str">
        <f>""</f>
        <v/>
      </c>
      <c r="AT220" s="7" t="str">
        <f>""</f>
        <v/>
      </c>
      <c r="AU220" s="7" t="str">
        <f>""</f>
        <v/>
      </c>
      <c r="AV220" s="7" t="str">
        <f>""</f>
        <v/>
      </c>
      <c r="AW220" s="7" t="str">
        <f>""</f>
        <v/>
      </c>
      <c r="AX220" s="7" t="str">
        <f>""</f>
        <v/>
      </c>
      <c r="AY220" s="7" t="str">
        <f>""</f>
        <v/>
      </c>
      <c r="AZ220" s="118">
        <f t="shared" ref="AZ220:AZ283" si="228">ROUND(IF(G220=10,$CO$92*F220,IF(G220=11,$CO$93*F220,IF(G220=15,$CO$94*F220,IF(G220=16,$CO$95*F220,IF(G220=20,$CO$96*F220,IF(G220=21,$CO$97*F220,)))))),1)</f>
        <v>1</v>
      </c>
      <c r="BA220" s="121" t="str">
        <f>""</f>
        <v/>
      </c>
      <c r="BB220" s="121" t="str">
        <f>""</f>
        <v/>
      </c>
      <c r="BC220" s="121" t="str">
        <f>""</f>
        <v/>
      </c>
    </row>
    <row r="221" spans="1:55" x14ac:dyDescent="0.25">
      <c r="A221" t="str">
        <f t="shared" si="223"/>
        <v>28017510</v>
      </c>
      <c r="D221">
        <v>2</v>
      </c>
      <c r="E221">
        <v>80</v>
      </c>
      <c r="F221">
        <v>175</v>
      </c>
      <c r="G221">
        <v>10</v>
      </c>
      <c r="H221">
        <v>10.9</v>
      </c>
      <c r="I221" t="str">
        <f>""</f>
        <v/>
      </c>
      <c r="J221" t="str">
        <f>""</f>
        <v/>
      </c>
      <c r="K221" t="str">
        <f>""</f>
        <v/>
      </c>
      <c r="L221" t="str">
        <f>""</f>
        <v/>
      </c>
      <c r="M221" s="114">
        <v>2039.58</v>
      </c>
      <c r="N221" s="7">
        <v>2039.58</v>
      </c>
      <c r="O221" s="7">
        <v>2039.58</v>
      </c>
      <c r="P221" s="7">
        <v>2039.58</v>
      </c>
      <c r="Q221">
        <v>1.3242</v>
      </c>
      <c r="R221">
        <v>1.3242</v>
      </c>
      <c r="S221">
        <v>1.3242</v>
      </c>
      <c r="T221">
        <v>1.3242</v>
      </c>
      <c r="U221">
        <f t="shared" si="224"/>
        <v>321</v>
      </c>
      <c r="V221">
        <f t="shared" si="224"/>
        <v>321</v>
      </c>
      <c r="W221">
        <f t="shared" si="224"/>
        <v>321</v>
      </c>
      <c r="X221">
        <f t="shared" si="219"/>
        <v>321</v>
      </c>
      <c r="Y221">
        <f t="shared" si="225"/>
        <v>55</v>
      </c>
      <c r="Z221">
        <f t="shared" si="225"/>
        <v>55</v>
      </c>
      <c r="AA221">
        <f t="shared" si="225"/>
        <v>55</v>
      </c>
      <c r="AB221">
        <f t="shared" si="220"/>
        <v>55</v>
      </c>
      <c r="AC221" s="212">
        <f t="shared" si="226"/>
        <v>2.3937157132715048E-2</v>
      </c>
      <c r="AD221" s="212">
        <f t="shared" si="226"/>
        <v>2.3937157132715048E-2</v>
      </c>
      <c r="AE221" s="212">
        <f t="shared" si="226"/>
        <v>2.3937157132715048E-2</v>
      </c>
      <c r="AF221" s="212">
        <f t="shared" si="221"/>
        <v>2.3937157132715048E-2</v>
      </c>
      <c r="AG221" s="166">
        <f t="shared" si="227"/>
        <v>3.969E-4</v>
      </c>
      <c r="AH221" s="166">
        <f t="shared" si="227"/>
        <v>1.7345999999999999</v>
      </c>
      <c r="AI221" s="166">
        <f t="shared" si="227"/>
        <v>2</v>
      </c>
      <c r="AJ221" s="166">
        <f t="shared" si="222"/>
        <v>3.6734700000000002E-4</v>
      </c>
      <c r="AK221" s="114" t="str">
        <f>""</f>
        <v/>
      </c>
      <c r="AL221" s="7" t="str">
        <f>""</f>
        <v/>
      </c>
      <c r="AM221" s="7" t="str">
        <f>""</f>
        <v/>
      </c>
      <c r="AN221" s="7" t="str">
        <f>""</f>
        <v/>
      </c>
      <c r="AO221" s="7" t="str">
        <f>""</f>
        <v/>
      </c>
      <c r="AP221" s="7" t="str">
        <f>""</f>
        <v/>
      </c>
      <c r="AQ221" s="7" t="str">
        <f>""</f>
        <v/>
      </c>
      <c r="AR221" s="7" t="str">
        <f>""</f>
        <v/>
      </c>
      <c r="AS221" s="7" t="str">
        <f>""</f>
        <v/>
      </c>
      <c r="AT221" s="7" t="str">
        <f>""</f>
        <v/>
      </c>
      <c r="AU221" s="7" t="str">
        <f>""</f>
        <v/>
      </c>
      <c r="AV221" s="7" t="str">
        <f>""</f>
        <v/>
      </c>
      <c r="AW221" s="7" t="str">
        <f>""</f>
        <v/>
      </c>
      <c r="AX221" s="7" t="str">
        <f>""</f>
        <v/>
      </c>
      <c r="AY221" s="7" t="str">
        <f>""</f>
        <v/>
      </c>
      <c r="AZ221" s="118">
        <f t="shared" si="228"/>
        <v>1.2</v>
      </c>
      <c r="BA221" s="121" t="str">
        <f>""</f>
        <v/>
      </c>
      <c r="BB221" s="121" t="str">
        <f>""</f>
        <v/>
      </c>
      <c r="BC221" s="121" t="str">
        <f>""</f>
        <v/>
      </c>
    </row>
    <row r="222" spans="1:55" x14ac:dyDescent="0.25">
      <c r="A222" t="str">
        <f t="shared" si="223"/>
        <v>28019510</v>
      </c>
      <c r="D222">
        <v>2</v>
      </c>
      <c r="E222">
        <v>80</v>
      </c>
      <c r="F222">
        <v>195</v>
      </c>
      <c r="G222">
        <v>10</v>
      </c>
      <c r="H222">
        <v>10.9</v>
      </c>
      <c r="I222" t="str">
        <f>""</f>
        <v/>
      </c>
      <c r="J222" t="str">
        <f>""</f>
        <v/>
      </c>
      <c r="K222" t="str">
        <f>""</f>
        <v/>
      </c>
      <c r="L222" t="str">
        <f>""</f>
        <v/>
      </c>
      <c r="M222" s="114">
        <v>2291.38</v>
      </c>
      <c r="N222" s="7">
        <v>2291.38</v>
      </c>
      <c r="O222" s="7">
        <v>2291.38</v>
      </c>
      <c r="P222" s="7">
        <v>2291.38</v>
      </c>
      <c r="Q222">
        <v>1.3242</v>
      </c>
      <c r="R222">
        <v>1.3242</v>
      </c>
      <c r="S222">
        <v>1.3242</v>
      </c>
      <c r="T222">
        <v>1.3242</v>
      </c>
      <c r="U222">
        <f t="shared" si="224"/>
        <v>361</v>
      </c>
      <c r="V222">
        <f t="shared" si="224"/>
        <v>361</v>
      </c>
      <c r="W222">
        <f t="shared" si="224"/>
        <v>361</v>
      </c>
      <c r="X222">
        <f t="shared" si="219"/>
        <v>361</v>
      </c>
      <c r="Y222">
        <f t="shared" si="225"/>
        <v>62</v>
      </c>
      <c r="Z222">
        <f t="shared" si="225"/>
        <v>62</v>
      </c>
      <c r="AA222">
        <f t="shared" si="225"/>
        <v>62</v>
      </c>
      <c r="AB222">
        <f t="shared" si="220"/>
        <v>62</v>
      </c>
      <c r="AC222" s="212">
        <f t="shared" si="226"/>
        <v>3.1899225488516862E-2</v>
      </c>
      <c r="AD222" s="212">
        <f t="shared" si="226"/>
        <v>3.1899225488516862E-2</v>
      </c>
      <c r="AE222" s="212">
        <f t="shared" si="226"/>
        <v>3.1899225488516862E-2</v>
      </c>
      <c r="AF222" s="212">
        <f t="shared" si="221"/>
        <v>3.1899225488516862E-2</v>
      </c>
      <c r="AG222" s="166">
        <f t="shared" si="227"/>
        <v>3.969E-4</v>
      </c>
      <c r="AH222" s="166">
        <f t="shared" si="227"/>
        <v>1.7345999999999999</v>
      </c>
      <c r="AI222" s="166">
        <f t="shared" si="227"/>
        <v>2</v>
      </c>
      <c r="AJ222" s="166">
        <f t="shared" si="222"/>
        <v>3.6734700000000002E-4</v>
      </c>
      <c r="AK222" s="114" t="str">
        <f>""</f>
        <v/>
      </c>
      <c r="AL222" s="7" t="str">
        <f>""</f>
        <v/>
      </c>
      <c r="AM222" s="7" t="str">
        <f>""</f>
        <v/>
      </c>
      <c r="AN222" s="7" t="str">
        <f>""</f>
        <v/>
      </c>
      <c r="AO222" s="7" t="str">
        <f>""</f>
        <v/>
      </c>
      <c r="AP222" s="7" t="str">
        <f>""</f>
        <v/>
      </c>
      <c r="AQ222" s="7" t="str">
        <f>""</f>
        <v/>
      </c>
      <c r="AR222" s="7" t="str">
        <f>""</f>
        <v/>
      </c>
      <c r="AS222" s="7" t="str">
        <f>""</f>
        <v/>
      </c>
      <c r="AT222" s="7" t="str">
        <f>""</f>
        <v/>
      </c>
      <c r="AU222" s="7" t="str">
        <f>""</f>
        <v/>
      </c>
      <c r="AV222" s="7" t="str">
        <f>""</f>
        <v/>
      </c>
      <c r="AW222" s="7" t="str">
        <f>""</f>
        <v/>
      </c>
      <c r="AX222" s="7" t="str">
        <f>""</f>
        <v/>
      </c>
      <c r="AY222" s="7" t="str">
        <f>""</f>
        <v/>
      </c>
      <c r="AZ222" s="118">
        <f t="shared" si="228"/>
        <v>1.3</v>
      </c>
      <c r="BA222" s="121" t="str">
        <f>""</f>
        <v/>
      </c>
      <c r="BB222" s="121" t="str">
        <f>""</f>
        <v/>
      </c>
      <c r="BC222" s="121" t="str">
        <f>""</f>
        <v/>
      </c>
    </row>
    <row r="223" spans="1:55" x14ac:dyDescent="0.25">
      <c r="A223" t="str">
        <f t="shared" si="223"/>
        <v>28021510</v>
      </c>
      <c r="D223">
        <v>2</v>
      </c>
      <c r="E223">
        <v>80</v>
      </c>
      <c r="F223">
        <v>215</v>
      </c>
      <c r="G223">
        <v>10</v>
      </c>
      <c r="H223">
        <v>10.9</v>
      </c>
      <c r="I223" t="str">
        <f>""</f>
        <v/>
      </c>
      <c r="J223" t="str">
        <f>""</f>
        <v/>
      </c>
      <c r="K223" t="str">
        <f>""</f>
        <v/>
      </c>
      <c r="L223" t="str">
        <f>""</f>
        <v/>
      </c>
      <c r="M223" s="114">
        <v>2543.1799999999998</v>
      </c>
      <c r="N223" s="7">
        <v>2543.1799999999998</v>
      </c>
      <c r="O223" s="7">
        <v>2543.1799999999998</v>
      </c>
      <c r="P223" s="7">
        <v>2543.1799999999998</v>
      </c>
      <c r="Q223">
        <v>1.3242</v>
      </c>
      <c r="R223">
        <v>1.3242</v>
      </c>
      <c r="S223">
        <v>1.3242</v>
      </c>
      <c r="T223">
        <v>1.3242</v>
      </c>
      <c r="U223">
        <f t="shared" si="224"/>
        <v>400</v>
      </c>
      <c r="V223">
        <f t="shared" si="224"/>
        <v>400</v>
      </c>
      <c r="W223">
        <f t="shared" si="224"/>
        <v>400</v>
      </c>
      <c r="X223">
        <f t="shared" si="219"/>
        <v>400</v>
      </c>
      <c r="Y223">
        <f t="shared" si="225"/>
        <v>69</v>
      </c>
      <c r="Z223">
        <f t="shared" si="225"/>
        <v>69</v>
      </c>
      <c r="AA223">
        <f t="shared" si="225"/>
        <v>69</v>
      </c>
      <c r="AB223">
        <f t="shared" si="220"/>
        <v>69</v>
      </c>
      <c r="AC223" s="212">
        <f t="shared" si="226"/>
        <v>4.1290636990840228E-2</v>
      </c>
      <c r="AD223" s="212">
        <f t="shared" si="226"/>
        <v>4.1290636990840228E-2</v>
      </c>
      <c r="AE223" s="212">
        <f t="shared" si="226"/>
        <v>4.1290636990840228E-2</v>
      </c>
      <c r="AF223" s="212">
        <f t="shared" si="221"/>
        <v>4.1290636990840228E-2</v>
      </c>
      <c r="AG223" s="166">
        <f t="shared" si="227"/>
        <v>3.969E-4</v>
      </c>
      <c r="AH223" s="166">
        <f t="shared" si="227"/>
        <v>1.7345999999999999</v>
      </c>
      <c r="AI223" s="166">
        <f t="shared" si="227"/>
        <v>2</v>
      </c>
      <c r="AJ223" s="166">
        <f t="shared" si="222"/>
        <v>3.6734700000000002E-4</v>
      </c>
      <c r="AK223" s="114" t="str">
        <f>""</f>
        <v/>
      </c>
      <c r="AL223" s="7" t="str">
        <f>""</f>
        <v/>
      </c>
      <c r="AM223" s="7" t="str">
        <f>""</f>
        <v/>
      </c>
      <c r="AN223" s="7" t="str">
        <f>""</f>
        <v/>
      </c>
      <c r="AO223" s="7" t="str">
        <f>""</f>
        <v/>
      </c>
      <c r="AP223" s="7" t="str">
        <f>""</f>
        <v/>
      </c>
      <c r="AQ223" s="7" t="str">
        <f>""</f>
        <v/>
      </c>
      <c r="AR223" s="7" t="str">
        <f>""</f>
        <v/>
      </c>
      <c r="AS223" s="7" t="str">
        <f>""</f>
        <v/>
      </c>
      <c r="AT223" s="7" t="str">
        <f>""</f>
        <v/>
      </c>
      <c r="AU223" s="7" t="str">
        <f>""</f>
        <v/>
      </c>
      <c r="AV223" s="7" t="str">
        <f>""</f>
        <v/>
      </c>
      <c r="AW223" s="7" t="str">
        <f>""</f>
        <v/>
      </c>
      <c r="AX223" s="7" t="str">
        <f>""</f>
        <v/>
      </c>
      <c r="AY223" s="7" t="str">
        <f>""</f>
        <v/>
      </c>
      <c r="AZ223" s="118">
        <f t="shared" si="228"/>
        <v>1.4</v>
      </c>
      <c r="BA223" s="121" t="str">
        <f>""</f>
        <v/>
      </c>
      <c r="BB223" s="121" t="str">
        <f>""</f>
        <v/>
      </c>
      <c r="BC223" s="121" t="str">
        <f>""</f>
        <v/>
      </c>
    </row>
    <row r="224" spans="1:55" x14ac:dyDescent="0.25">
      <c r="A224" t="str">
        <f t="shared" si="223"/>
        <v>28023510</v>
      </c>
      <c r="D224">
        <v>2</v>
      </c>
      <c r="E224">
        <v>80</v>
      </c>
      <c r="F224">
        <v>235</v>
      </c>
      <c r="G224">
        <v>10</v>
      </c>
      <c r="H224">
        <v>10.9</v>
      </c>
      <c r="I224" t="str">
        <f>""</f>
        <v/>
      </c>
      <c r="J224" t="str">
        <f>""</f>
        <v/>
      </c>
      <c r="K224" t="str">
        <f>""</f>
        <v/>
      </c>
      <c r="L224" t="str">
        <f>""</f>
        <v/>
      </c>
      <c r="M224" s="114">
        <v>2794.98</v>
      </c>
      <c r="N224" s="7">
        <v>2794.98</v>
      </c>
      <c r="O224" s="7">
        <v>2794.98</v>
      </c>
      <c r="P224" s="7">
        <v>2794.98</v>
      </c>
      <c r="Q224">
        <v>1.3242</v>
      </c>
      <c r="R224">
        <v>1.3242</v>
      </c>
      <c r="S224">
        <v>1.3242</v>
      </c>
      <c r="T224">
        <v>1.3242</v>
      </c>
      <c r="U224">
        <f t="shared" si="224"/>
        <v>440</v>
      </c>
      <c r="V224">
        <f t="shared" si="224"/>
        <v>440</v>
      </c>
      <c r="W224">
        <f t="shared" si="224"/>
        <v>440</v>
      </c>
      <c r="X224">
        <f t="shared" si="219"/>
        <v>440</v>
      </c>
      <c r="Y224">
        <f t="shared" si="225"/>
        <v>76</v>
      </c>
      <c r="Z224">
        <f t="shared" si="225"/>
        <v>76</v>
      </c>
      <c r="AA224">
        <f t="shared" si="225"/>
        <v>76</v>
      </c>
      <c r="AB224">
        <f t="shared" si="220"/>
        <v>76</v>
      </c>
      <c r="AC224" s="212">
        <f t="shared" si="226"/>
        <v>5.2198830369016118E-2</v>
      </c>
      <c r="AD224" s="212">
        <f t="shared" si="226"/>
        <v>5.2198830369016118E-2</v>
      </c>
      <c r="AE224" s="212">
        <f t="shared" si="226"/>
        <v>5.2198830369016118E-2</v>
      </c>
      <c r="AF224" s="212">
        <f t="shared" si="221"/>
        <v>5.2198830369016118E-2</v>
      </c>
      <c r="AG224" s="166">
        <f t="shared" si="227"/>
        <v>3.969E-4</v>
      </c>
      <c r="AH224" s="166">
        <f t="shared" si="227"/>
        <v>1.7345999999999999</v>
      </c>
      <c r="AI224" s="166">
        <f t="shared" si="227"/>
        <v>2</v>
      </c>
      <c r="AJ224" s="166">
        <f t="shared" si="222"/>
        <v>3.6734700000000002E-4</v>
      </c>
      <c r="AK224" s="114" t="str">
        <f>""</f>
        <v/>
      </c>
      <c r="AL224" s="7" t="str">
        <f>""</f>
        <v/>
      </c>
      <c r="AM224" s="7" t="str">
        <f>""</f>
        <v/>
      </c>
      <c r="AN224" s="7" t="str">
        <f>""</f>
        <v/>
      </c>
      <c r="AO224" s="7" t="str">
        <f>""</f>
        <v/>
      </c>
      <c r="AP224" s="7" t="str">
        <f>""</f>
        <v/>
      </c>
      <c r="AQ224" s="7" t="str">
        <f>""</f>
        <v/>
      </c>
      <c r="AR224" s="7" t="str">
        <f>""</f>
        <v/>
      </c>
      <c r="AS224" s="7" t="str">
        <f>""</f>
        <v/>
      </c>
      <c r="AT224" s="7" t="str">
        <f>""</f>
        <v/>
      </c>
      <c r="AU224" s="7" t="str">
        <f>""</f>
        <v/>
      </c>
      <c r="AV224" s="7" t="str">
        <f>""</f>
        <v/>
      </c>
      <c r="AW224" s="7" t="str">
        <f>""</f>
        <v/>
      </c>
      <c r="AX224" s="7" t="str">
        <f>""</f>
        <v/>
      </c>
      <c r="AY224" s="7" t="str">
        <f>""</f>
        <v/>
      </c>
      <c r="AZ224" s="118">
        <f t="shared" si="228"/>
        <v>1.6</v>
      </c>
      <c r="BA224" s="121" t="str">
        <f>""</f>
        <v/>
      </c>
      <c r="BB224" s="121" t="str">
        <f>""</f>
        <v/>
      </c>
      <c r="BC224" s="121" t="str">
        <f>""</f>
        <v/>
      </c>
    </row>
    <row r="225" spans="1:55" x14ac:dyDescent="0.25">
      <c r="A225" t="str">
        <f t="shared" si="223"/>
        <v>2855510</v>
      </c>
      <c r="D225">
        <v>2</v>
      </c>
      <c r="E225">
        <v>85</v>
      </c>
      <c r="F225">
        <v>55</v>
      </c>
      <c r="G225">
        <v>10</v>
      </c>
      <c r="H225">
        <v>10.9</v>
      </c>
      <c r="I225" t="str">
        <f>""</f>
        <v/>
      </c>
      <c r="J225" t="str">
        <f>""</f>
        <v/>
      </c>
      <c r="K225" t="str">
        <f>""</f>
        <v/>
      </c>
      <c r="L225" t="str">
        <f>""</f>
        <v/>
      </c>
      <c r="M225" s="114">
        <v>538.02</v>
      </c>
      <c r="N225" s="7">
        <v>538.02</v>
      </c>
      <c r="O225" s="7">
        <v>538.02</v>
      </c>
      <c r="P225" s="7">
        <v>538.02</v>
      </c>
      <c r="Q225">
        <v>1.3186</v>
      </c>
      <c r="R225">
        <v>1.3186</v>
      </c>
      <c r="S225">
        <v>1.3186</v>
      </c>
      <c r="T225">
        <v>1.3186</v>
      </c>
      <c r="U225">
        <f t="shared" si="224"/>
        <v>85</v>
      </c>
      <c r="V225">
        <f t="shared" si="224"/>
        <v>85</v>
      </c>
      <c r="W225">
        <f t="shared" si="224"/>
        <v>85</v>
      </c>
      <c r="X225">
        <f t="shared" si="219"/>
        <v>85</v>
      </c>
      <c r="Y225">
        <f t="shared" si="225"/>
        <v>15</v>
      </c>
      <c r="Z225">
        <f t="shared" si="225"/>
        <v>15</v>
      </c>
      <c r="AA225">
        <f t="shared" si="225"/>
        <v>15</v>
      </c>
      <c r="AB225">
        <f t="shared" si="220"/>
        <v>15</v>
      </c>
      <c r="AC225" s="212">
        <f t="shared" si="226"/>
        <v>1.1563468731001451E-3</v>
      </c>
      <c r="AD225" s="212">
        <f t="shared" si="226"/>
        <v>1.1563468731001451E-3</v>
      </c>
      <c r="AE225" s="212">
        <f t="shared" si="226"/>
        <v>1.1563468731001451E-3</v>
      </c>
      <c r="AF225" s="212">
        <f t="shared" si="221"/>
        <v>1.1563468731001451E-3</v>
      </c>
      <c r="AG225" s="166">
        <f t="shared" si="227"/>
        <v>3.969E-4</v>
      </c>
      <c r="AH225" s="166">
        <f t="shared" si="227"/>
        <v>1.7345999999999999</v>
      </c>
      <c r="AI225" s="166">
        <f t="shared" si="227"/>
        <v>2</v>
      </c>
      <c r="AJ225" s="166">
        <f t="shared" si="222"/>
        <v>3.6734700000000002E-4</v>
      </c>
      <c r="AK225" s="114" t="str">
        <f>""</f>
        <v/>
      </c>
      <c r="AL225" s="7" t="str">
        <f>""</f>
        <v/>
      </c>
      <c r="AM225" s="7" t="str">
        <f>""</f>
        <v/>
      </c>
      <c r="AN225" s="7" t="str">
        <f>""</f>
        <v/>
      </c>
      <c r="AO225" s="7" t="str">
        <f>""</f>
        <v/>
      </c>
      <c r="AP225" s="7" t="str">
        <f>""</f>
        <v/>
      </c>
      <c r="AQ225" s="7" t="str">
        <f>""</f>
        <v/>
      </c>
      <c r="AR225" s="7" t="str">
        <f>""</f>
        <v/>
      </c>
      <c r="AS225" s="7" t="str">
        <f>""</f>
        <v/>
      </c>
      <c r="AT225" s="7" t="str">
        <f>""</f>
        <v/>
      </c>
      <c r="AU225" s="7" t="str">
        <f>""</f>
        <v/>
      </c>
      <c r="AV225" s="7" t="str">
        <f>""</f>
        <v/>
      </c>
      <c r="AW225" s="7" t="str">
        <f>""</f>
        <v/>
      </c>
      <c r="AX225" s="7" t="str">
        <f>""</f>
        <v/>
      </c>
      <c r="AY225" s="7" t="str">
        <f>""</f>
        <v/>
      </c>
      <c r="AZ225" s="118">
        <f t="shared" si="228"/>
        <v>0.4</v>
      </c>
      <c r="BA225" s="121" t="str">
        <f>""</f>
        <v/>
      </c>
      <c r="BB225" s="121" t="str">
        <f>""</f>
        <v/>
      </c>
      <c r="BC225" s="121" t="str">
        <f>""</f>
        <v/>
      </c>
    </row>
    <row r="226" spans="1:55" x14ac:dyDescent="0.25">
      <c r="A226" t="str">
        <f t="shared" si="223"/>
        <v>2856510</v>
      </c>
      <c r="D226">
        <v>2</v>
      </c>
      <c r="E226">
        <v>85</v>
      </c>
      <c r="F226">
        <v>65</v>
      </c>
      <c r="G226">
        <v>10</v>
      </c>
      <c r="H226">
        <v>10.9</v>
      </c>
      <c r="I226" t="str">
        <f>""</f>
        <v/>
      </c>
      <c r="J226" t="str">
        <f>""</f>
        <v/>
      </c>
      <c r="K226" t="str">
        <f>""</f>
        <v/>
      </c>
      <c r="L226" t="str">
        <f>""</f>
        <v/>
      </c>
      <c r="M226" s="114">
        <v>666.12</v>
      </c>
      <c r="N226" s="7">
        <v>666.12</v>
      </c>
      <c r="O226" s="7">
        <v>666.12</v>
      </c>
      <c r="P226" s="7">
        <v>666.12</v>
      </c>
      <c r="Q226">
        <v>1.3186</v>
      </c>
      <c r="R226">
        <v>1.3186</v>
      </c>
      <c r="S226">
        <v>1.3186</v>
      </c>
      <c r="T226">
        <v>1.3186</v>
      </c>
      <c r="U226">
        <f t="shared" si="224"/>
        <v>106</v>
      </c>
      <c r="V226">
        <f t="shared" si="224"/>
        <v>106</v>
      </c>
      <c r="W226">
        <f t="shared" si="224"/>
        <v>106</v>
      </c>
      <c r="X226">
        <f t="shared" si="219"/>
        <v>106</v>
      </c>
      <c r="Y226">
        <f t="shared" si="225"/>
        <v>18</v>
      </c>
      <c r="Z226">
        <f t="shared" si="225"/>
        <v>18</v>
      </c>
      <c r="AA226">
        <f t="shared" si="225"/>
        <v>18</v>
      </c>
      <c r="AB226">
        <f t="shared" si="220"/>
        <v>18</v>
      </c>
      <c r="AC226" s="212">
        <f t="shared" si="226"/>
        <v>1.758620609619774E-3</v>
      </c>
      <c r="AD226" s="212">
        <f t="shared" si="226"/>
        <v>1.758620609619774E-3</v>
      </c>
      <c r="AE226" s="212">
        <f t="shared" si="226"/>
        <v>1.758620609619774E-3</v>
      </c>
      <c r="AF226" s="212">
        <f t="shared" si="221"/>
        <v>1.758620609619774E-3</v>
      </c>
      <c r="AG226" s="166">
        <f t="shared" si="227"/>
        <v>3.969E-4</v>
      </c>
      <c r="AH226" s="166">
        <f t="shared" si="227"/>
        <v>1.7345999999999999</v>
      </c>
      <c r="AI226" s="166">
        <f t="shared" si="227"/>
        <v>2</v>
      </c>
      <c r="AJ226" s="166">
        <f t="shared" si="222"/>
        <v>3.6734700000000002E-4</v>
      </c>
      <c r="AK226" s="114" t="str">
        <f>""</f>
        <v/>
      </c>
      <c r="AL226" s="7" t="str">
        <f>""</f>
        <v/>
      </c>
      <c r="AM226" s="7" t="str">
        <f>""</f>
        <v/>
      </c>
      <c r="AN226" s="7" t="str">
        <f>""</f>
        <v/>
      </c>
      <c r="AO226" s="7" t="str">
        <f>""</f>
        <v/>
      </c>
      <c r="AP226" s="7" t="str">
        <f>""</f>
        <v/>
      </c>
      <c r="AQ226" s="7" t="str">
        <f>""</f>
        <v/>
      </c>
      <c r="AR226" s="7" t="str">
        <f>""</f>
        <v/>
      </c>
      <c r="AS226" s="7" t="str">
        <f>""</f>
        <v/>
      </c>
      <c r="AT226" s="7" t="str">
        <f>""</f>
        <v/>
      </c>
      <c r="AU226" s="7" t="str">
        <f>""</f>
        <v/>
      </c>
      <c r="AV226" s="7" t="str">
        <f>""</f>
        <v/>
      </c>
      <c r="AW226" s="7" t="str">
        <f>""</f>
        <v/>
      </c>
      <c r="AX226" s="7" t="str">
        <f>""</f>
        <v/>
      </c>
      <c r="AY226" s="7" t="str">
        <f>""</f>
        <v/>
      </c>
      <c r="AZ226" s="118">
        <f t="shared" si="228"/>
        <v>0.4</v>
      </c>
      <c r="BA226" s="121" t="str">
        <f>""</f>
        <v/>
      </c>
      <c r="BB226" s="121" t="str">
        <f>""</f>
        <v/>
      </c>
      <c r="BC226" s="121" t="str">
        <f>""</f>
        <v/>
      </c>
    </row>
    <row r="227" spans="1:55" x14ac:dyDescent="0.25">
      <c r="A227" t="str">
        <f t="shared" si="223"/>
        <v>2857510</v>
      </c>
      <c r="D227">
        <v>2</v>
      </c>
      <c r="E227">
        <v>85</v>
      </c>
      <c r="F227">
        <v>75</v>
      </c>
      <c r="G227">
        <v>10</v>
      </c>
      <c r="H227">
        <v>10.9</v>
      </c>
      <c r="I227" t="str">
        <f>""</f>
        <v/>
      </c>
      <c r="J227" t="str">
        <f>""</f>
        <v/>
      </c>
      <c r="K227" t="str">
        <f>""</f>
        <v/>
      </c>
      <c r="L227" t="str">
        <f>""</f>
        <v/>
      </c>
      <c r="M227" s="114">
        <v>794.22</v>
      </c>
      <c r="N227" s="7">
        <v>794.22</v>
      </c>
      <c r="O227" s="7">
        <v>794.22</v>
      </c>
      <c r="P227" s="7">
        <v>794.22</v>
      </c>
      <c r="Q227">
        <v>1.3186</v>
      </c>
      <c r="R227">
        <v>1.3186</v>
      </c>
      <c r="S227">
        <v>1.3186</v>
      </c>
      <c r="T227">
        <v>1.3186</v>
      </c>
      <c r="U227">
        <f t="shared" si="224"/>
        <v>126</v>
      </c>
      <c r="V227">
        <f t="shared" si="224"/>
        <v>126</v>
      </c>
      <c r="W227">
        <f t="shared" si="224"/>
        <v>126</v>
      </c>
      <c r="X227">
        <f t="shared" si="219"/>
        <v>126</v>
      </c>
      <c r="Y227">
        <f t="shared" si="225"/>
        <v>22</v>
      </c>
      <c r="Z227">
        <f t="shared" si="225"/>
        <v>22</v>
      </c>
      <c r="AA227">
        <f t="shared" si="225"/>
        <v>22</v>
      </c>
      <c r="AB227">
        <f t="shared" si="220"/>
        <v>22</v>
      </c>
      <c r="AC227" s="212">
        <f t="shared" si="226"/>
        <v>2.746960973546396E-3</v>
      </c>
      <c r="AD227" s="212">
        <f t="shared" si="226"/>
        <v>2.746960973546396E-3</v>
      </c>
      <c r="AE227" s="212">
        <f t="shared" si="226"/>
        <v>2.746960973546396E-3</v>
      </c>
      <c r="AF227" s="212">
        <f t="shared" si="221"/>
        <v>2.746960973546396E-3</v>
      </c>
      <c r="AG227" s="166">
        <f t="shared" si="227"/>
        <v>3.969E-4</v>
      </c>
      <c r="AH227" s="166">
        <f t="shared" si="227"/>
        <v>1.7345999999999999</v>
      </c>
      <c r="AI227" s="166">
        <f t="shared" si="227"/>
        <v>2</v>
      </c>
      <c r="AJ227" s="166">
        <f t="shared" si="222"/>
        <v>3.6734700000000002E-4</v>
      </c>
      <c r="AK227" s="114" t="str">
        <f>""</f>
        <v/>
      </c>
      <c r="AL227" s="7" t="str">
        <f>""</f>
        <v/>
      </c>
      <c r="AM227" s="7" t="str">
        <f>""</f>
        <v/>
      </c>
      <c r="AN227" s="7" t="str">
        <f>""</f>
        <v/>
      </c>
      <c r="AO227" s="7" t="str">
        <f>""</f>
        <v/>
      </c>
      <c r="AP227" s="7" t="str">
        <f>""</f>
        <v/>
      </c>
      <c r="AQ227" s="7" t="str">
        <f>""</f>
        <v/>
      </c>
      <c r="AR227" s="7" t="str">
        <f>""</f>
        <v/>
      </c>
      <c r="AS227" s="7" t="str">
        <f>""</f>
        <v/>
      </c>
      <c r="AT227" s="7" t="str">
        <f>""</f>
        <v/>
      </c>
      <c r="AU227" s="7" t="str">
        <f>""</f>
        <v/>
      </c>
      <c r="AV227" s="7" t="str">
        <f>""</f>
        <v/>
      </c>
      <c r="AW227" s="7" t="str">
        <f>""</f>
        <v/>
      </c>
      <c r="AX227" s="7" t="str">
        <f>""</f>
        <v/>
      </c>
      <c r="AY227" s="7" t="str">
        <f>""</f>
        <v/>
      </c>
      <c r="AZ227" s="118">
        <f t="shared" si="228"/>
        <v>0.5</v>
      </c>
      <c r="BA227" s="121" t="str">
        <f>""</f>
        <v/>
      </c>
      <c r="BB227" s="121" t="str">
        <f>""</f>
        <v/>
      </c>
      <c r="BC227" s="121" t="str">
        <f>""</f>
        <v/>
      </c>
    </row>
    <row r="228" spans="1:55" x14ac:dyDescent="0.25">
      <c r="A228" t="str">
        <f t="shared" si="223"/>
        <v>2858510</v>
      </c>
      <c r="D228">
        <v>2</v>
      </c>
      <c r="E228">
        <v>85</v>
      </c>
      <c r="F228">
        <v>85</v>
      </c>
      <c r="G228">
        <v>10</v>
      </c>
      <c r="H228">
        <v>10.9</v>
      </c>
      <c r="I228" t="str">
        <f>""</f>
        <v/>
      </c>
      <c r="J228" t="str">
        <f>""</f>
        <v/>
      </c>
      <c r="K228" t="str">
        <f>""</f>
        <v/>
      </c>
      <c r="L228" t="str">
        <f>""</f>
        <v/>
      </c>
      <c r="M228" s="114">
        <v>922.32</v>
      </c>
      <c r="N228" s="7">
        <v>922.32</v>
      </c>
      <c r="O228" s="7">
        <v>922.32</v>
      </c>
      <c r="P228" s="7">
        <v>922.32</v>
      </c>
      <c r="Q228">
        <v>1.3186</v>
      </c>
      <c r="R228">
        <v>1.3186</v>
      </c>
      <c r="S228">
        <v>1.3186</v>
      </c>
      <c r="T228">
        <v>1.3186</v>
      </c>
      <c r="U228">
        <f t="shared" si="224"/>
        <v>146</v>
      </c>
      <c r="V228">
        <f t="shared" si="224"/>
        <v>146</v>
      </c>
      <c r="W228">
        <f t="shared" si="224"/>
        <v>146</v>
      </c>
      <c r="X228">
        <f t="shared" si="219"/>
        <v>146</v>
      </c>
      <c r="Y228">
        <f t="shared" si="225"/>
        <v>25</v>
      </c>
      <c r="Z228">
        <f t="shared" si="225"/>
        <v>25</v>
      </c>
      <c r="AA228">
        <f t="shared" si="225"/>
        <v>25</v>
      </c>
      <c r="AB228">
        <f t="shared" si="220"/>
        <v>25</v>
      </c>
      <c r="AC228" s="212">
        <f t="shared" si="226"/>
        <v>3.7108604173491291E-3</v>
      </c>
      <c r="AD228" s="212">
        <f t="shared" si="226"/>
        <v>3.7108604173491291E-3</v>
      </c>
      <c r="AE228" s="212">
        <f t="shared" si="226"/>
        <v>3.7108604173491291E-3</v>
      </c>
      <c r="AF228" s="212">
        <f t="shared" si="221"/>
        <v>3.7108604173491291E-3</v>
      </c>
      <c r="AG228" s="166">
        <f t="shared" si="227"/>
        <v>3.969E-4</v>
      </c>
      <c r="AH228" s="166">
        <f t="shared" si="227"/>
        <v>1.7345999999999999</v>
      </c>
      <c r="AI228" s="166">
        <f t="shared" si="227"/>
        <v>2</v>
      </c>
      <c r="AJ228" s="166">
        <f t="shared" si="222"/>
        <v>3.6734700000000002E-4</v>
      </c>
      <c r="AK228" s="114" t="str">
        <f>""</f>
        <v/>
      </c>
      <c r="AL228" s="7" t="str">
        <f>""</f>
        <v/>
      </c>
      <c r="AM228" s="7" t="str">
        <f>""</f>
        <v/>
      </c>
      <c r="AN228" s="7" t="str">
        <f>""</f>
        <v/>
      </c>
      <c r="AO228" s="7" t="str">
        <f>""</f>
        <v/>
      </c>
      <c r="AP228" s="7" t="str">
        <f>""</f>
        <v/>
      </c>
      <c r="AQ228" s="7" t="str">
        <f>""</f>
        <v/>
      </c>
      <c r="AR228" s="7" t="str">
        <f>""</f>
        <v/>
      </c>
      <c r="AS228" s="7" t="str">
        <f>""</f>
        <v/>
      </c>
      <c r="AT228" s="7" t="str">
        <f>""</f>
        <v/>
      </c>
      <c r="AU228" s="7" t="str">
        <f>""</f>
        <v/>
      </c>
      <c r="AV228" s="7" t="str">
        <f>""</f>
        <v/>
      </c>
      <c r="AW228" s="7" t="str">
        <f>""</f>
        <v/>
      </c>
      <c r="AX228" s="7" t="str">
        <f>""</f>
        <v/>
      </c>
      <c r="AY228" s="7" t="str">
        <f>""</f>
        <v/>
      </c>
      <c r="AZ228" s="118">
        <f t="shared" si="228"/>
        <v>0.6</v>
      </c>
      <c r="BA228" s="121" t="str">
        <f>""</f>
        <v/>
      </c>
      <c r="BB228" s="121" t="str">
        <f>""</f>
        <v/>
      </c>
      <c r="BC228" s="121" t="str">
        <f>""</f>
        <v/>
      </c>
    </row>
    <row r="229" spans="1:55" x14ac:dyDescent="0.25">
      <c r="A229" t="str">
        <f t="shared" si="223"/>
        <v>2859510</v>
      </c>
      <c r="D229">
        <v>2</v>
      </c>
      <c r="E229">
        <v>85</v>
      </c>
      <c r="F229">
        <v>95</v>
      </c>
      <c r="G229">
        <v>10</v>
      </c>
      <c r="H229">
        <v>10.9</v>
      </c>
      <c r="I229" t="str">
        <f>""</f>
        <v/>
      </c>
      <c r="J229" t="str">
        <f>""</f>
        <v/>
      </c>
      <c r="K229" t="str">
        <f>""</f>
        <v/>
      </c>
      <c r="L229" t="str">
        <f>""</f>
        <v/>
      </c>
      <c r="M229" s="114">
        <v>1050.42</v>
      </c>
      <c r="N229" s="7">
        <v>1050.42</v>
      </c>
      <c r="O229" s="7">
        <v>1050.42</v>
      </c>
      <c r="P229" s="7">
        <v>1050.42</v>
      </c>
      <c r="Q229">
        <v>1.3186</v>
      </c>
      <c r="R229">
        <v>1.3186</v>
      </c>
      <c r="S229">
        <v>1.3186</v>
      </c>
      <c r="T229">
        <v>1.3186</v>
      </c>
      <c r="U229">
        <f t="shared" si="224"/>
        <v>167</v>
      </c>
      <c r="V229">
        <f t="shared" si="224"/>
        <v>167</v>
      </c>
      <c r="W229">
        <f t="shared" si="224"/>
        <v>167</v>
      </c>
      <c r="X229">
        <f t="shared" si="219"/>
        <v>167</v>
      </c>
      <c r="Y229">
        <f t="shared" si="225"/>
        <v>29</v>
      </c>
      <c r="Z229">
        <f t="shared" si="225"/>
        <v>29</v>
      </c>
      <c r="AA229">
        <f t="shared" si="225"/>
        <v>29</v>
      </c>
      <c r="AB229">
        <f t="shared" si="220"/>
        <v>29</v>
      </c>
      <c r="AC229" s="212">
        <f t="shared" si="226"/>
        <v>5.1850854761649485E-3</v>
      </c>
      <c r="AD229" s="212">
        <f t="shared" si="226"/>
        <v>5.1850854761649485E-3</v>
      </c>
      <c r="AE229" s="212">
        <f t="shared" si="226"/>
        <v>5.1850854761649485E-3</v>
      </c>
      <c r="AF229" s="212">
        <f t="shared" si="221"/>
        <v>5.1850854761649485E-3</v>
      </c>
      <c r="AG229" s="166">
        <f t="shared" si="227"/>
        <v>3.969E-4</v>
      </c>
      <c r="AH229" s="166">
        <f t="shared" si="227"/>
        <v>1.7345999999999999</v>
      </c>
      <c r="AI229" s="166">
        <f t="shared" si="227"/>
        <v>2</v>
      </c>
      <c r="AJ229" s="166">
        <f t="shared" si="222"/>
        <v>3.6734700000000002E-4</v>
      </c>
      <c r="AK229" s="114" t="str">
        <f>""</f>
        <v/>
      </c>
      <c r="AL229" s="7" t="str">
        <f>""</f>
        <v/>
      </c>
      <c r="AM229" s="7" t="str">
        <f>""</f>
        <v/>
      </c>
      <c r="AN229" s="7" t="str">
        <f>""</f>
        <v/>
      </c>
      <c r="AO229" s="7" t="str">
        <f>""</f>
        <v/>
      </c>
      <c r="AP229" s="7" t="str">
        <f>""</f>
        <v/>
      </c>
      <c r="AQ229" s="7" t="str">
        <f>""</f>
        <v/>
      </c>
      <c r="AR229" s="7" t="str">
        <f>""</f>
        <v/>
      </c>
      <c r="AS229" s="7" t="str">
        <f>""</f>
        <v/>
      </c>
      <c r="AT229" s="7" t="str">
        <f>""</f>
        <v/>
      </c>
      <c r="AU229" s="7" t="str">
        <f>""</f>
        <v/>
      </c>
      <c r="AV229" s="7" t="str">
        <f>""</f>
        <v/>
      </c>
      <c r="AW229" s="7" t="str">
        <f>""</f>
        <v/>
      </c>
      <c r="AX229" s="7" t="str">
        <f>""</f>
        <v/>
      </c>
      <c r="AY229" s="7" t="str">
        <f>""</f>
        <v/>
      </c>
      <c r="AZ229" s="118">
        <f t="shared" si="228"/>
        <v>0.6</v>
      </c>
      <c r="BA229" s="121" t="str">
        <f>""</f>
        <v/>
      </c>
      <c r="BB229" s="121" t="str">
        <f>""</f>
        <v/>
      </c>
      <c r="BC229" s="121" t="str">
        <f>""</f>
        <v/>
      </c>
    </row>
    <row r="230" spans="1:55" x14ac:dyDescent="0.25">
      <c r="A230" t="str">
        <f t="shared" si="223"/>
        <v>28510510</v>
      </c>
      <c r="D230">
        <v>2</v>
      </c>
      <c r="E230">
        <v>85</v>
      </c>
      <c r="F230">
        <v>105</v>
      </c>
      <c r="G230">
        <v>10</v>
      </c>
      <c r="H230">
        <v>10.9</v>
      </c>
      <c r="I230" t="str">
        <f>""</f>
        <v/>
      </c>
      <c r="J230" t="str">
        <f>""</f>
        <v/>
      </c>
      <c r="K230" t="str">
        <f>""</f>
        <v/>
      </c>
      <c r="L230" t="str">
        <f>""</f>
        <v/>
      </c>
      <c r="M230" s="114">
        <v>1178.52</v>
      </c>
      <c r="N230" s="7">
        <v>1178.52</v>
      </c>
      <c r="O230" s="7">
        <v>1178.52</v>
      </c>
      <c r="P230" s="7">
        <v>1178.52</v>
      </c>
      <c r="Q230">
        <v>1.3186</v>
      </c>
      <c r="R230">
        <v>1.3186</v>
      </c>
      <c r="S230">
        <v>1.3186</v>
      </c>
      <c r="T230">
        <v>1.3186</v>
      </c>
      <c r="U230">
        <f t="shared" si="224"/>
        <v>187</v>
      </c>
      <c r="V230">
        <f t="shared" si="224"/>
        <v>187</v>
      </c>
      <c r="W230">
        <f t="shared" si="224"/>
        <v>187</v>
      </c>
      <c r="X230">
        <f t="shared" si="219"/>
        <v>187</v>
      </c>
      <c r="Y230">
        <f t="shared" si="225"/>
        <v>32</v>
      </c>
      <c r="Z230">
        <f t="shared" si="225"/>
        <v>32</v>
      </c>
      <c r="AA230">
        <f t="shared" si="225"/>
        <v>32</v>
      </c>
      <c r="AB230">
        <f t="shared" si="220"/>
        <v>32</v>
      </c>
      <c r="AC230" s="212">
        <f t="shared" si="226"/>
        <v>6.56312675875333E-3</v>
      </c>
      <c r="AD230" s="212">
        <f t="shared" si="226"/>
        <v>6.56312675875333E-3</v>
      </c>
      <c r="AE230" s="212">
        <f t="shared" si="226"/>
        <v>6.56312675875333E-3</v>
      </c>
      <c r="AF230" s="212">
        <f t="shared" si="221"/>
        <v>6.56312675875333E-3</v>
      </c>
      <c r="AG230" s="166">
        <f t="shared" si="227"/>
        <v>3.969E-4</v>
      </c>
      <c r="AH230" s="166">
        <f t="shared" si="227"/>
        <v>1.7345999999999999</v>
      </c>
      <c r="AI230" s="166">
        <f t="shared" si="227"/>
        <v>2</v>
      </c>
      <c r="AJ230" s="166">
        <f t="shared" si="222"/>
        <v>3.6734700000000002E-4</v>
      </c>
      <c r="AK230" s="114" t="str">
        <f>""</f>
        <v/>
      </c>
      <c r="AL230" s="7" t="str">
        <f>""</f>
        <v/>
      </c>
      <c r="AM230" s="7" t="str">
        <f>""</f>
        <v/>
      </c>
      <c r="AN230" s="7" t="str">
        <f>""</f>
        <v/>
      </c>
      <c r="AO230" s="7" t="str">
        <f>""</f>
        <v/>
      </c>
      <c r="AP230" s="7" t="str">
        <f>""</f>
        <v/>
      </c>
      <c r="AQ230" s="7" t="str">
        <f>""</f>
        <v/>
      </c>
      <c r="AR230" s="7" t="str">
        <f>""</f>
        <v/>
      </c>
      <c r="AS230" s="7" t="str">
        <f>""</f>
        <v/>
      </c>
      <c r="AT230" s="7" t="str">
        <f>""</f>
        <v/>
      </c>
      <c r="AU230" s="7" t="str">
        <f>""</f>
        <v/>
      </c>
      <c r="AV230" s="7" t="str">
        <f>""</f>
        <v/>
      </c>
      <c r="AW230" s="7" t="str">
        <f>""</f>
        <v/>
      </c>
      <c r="AX230" s="7" t="str">
        <f>""</f>
        <v/>
      </c>
      <c r="AY230" s="7" t="str">
        <f>""</f>
        <v/>
      </c>
      <c r="AZ230" s="118">
        <f t="shared" si="228"/>
        <v>0.7</v>
      </c>
      <c r="BA230" s="121" t="str">
        <f>""</f>
        <v/>
      </c>
      <c r="BB230" s="121" t="str">
        <f>""</f>
        <v/>
      </c>
      <c r="BC230" s="121" t="str">
        <f>""</f>
        <v/>
      </c>
    </row>
    <row r="231" spans="1:55" x14ac:dyDescent="0.25">
      <c r="A231" t="str">
        <f t="shared" si="223"/>
        <v>28511510</v>
      </c>
      <c r="D231">
        <v>2</v>
      </c>
      <c r="E231">
        <v>85</v>
      </c>
      <c r="F231">
        <v>115</v>
      </c>
      <c r="G231">
        <v>10</v>
      </c>
      <c r="H231">
        <v>10.9</v>
      </c>
      <c r="I231" t="str">
        <f>""</f>
        <v/>
      </c>
      <c r="J231" t="str">
        <f>""</f>
        <v/>
      </c>
      <c r="K231" t="str">
        <f>""</f>
        <v/>
      </c>
      <c r="L231" t="str">
        <f>""</f>
        <v/>
      </c>
      <c r="M231" s="114">
        <v>1306.6199999999999</v>
      </c>
      <c r="N231" s="7">
        <v>1306.6199999999999</v>
      </c>
      <c r="O231" s="7">
        <v>1306.6199999999999</v>
      </c>
      <c r="P231" s="7">
        <v>1306.6199999999999</v>
      </c>
      <c r="Q231">
        <v>1.3186</v>
      </c>
      <c r="R231">
        <v>1.3186</v>
      </c>
      <c r="S231">
        <v>1.3186</v>
      </c>
      <c r="T231">
        <v>1.3186</v>
      </c>
      <c r="U231">
        <f t="shared" si="224"/>
        <v>207</v>
      </c>
      <c r="V231">
        <f t="shared" si="224"/>
        <v>207</v>
      </c>
      <c r="W231">
        <f t="shared" si="224"/>
        <v>207</v>
      </c>
      <c r="X231">
        <f t="shared" si="219"/>
        <v>207</v>
      </c>
      <c r="Y231">
        <f t="shared" si="225"/>
        <v>36</v>
      </c>
      <c r="Z231">
        <f t="shared" si="225"/>
        <v>36</v>
      </c>
      <c r="AA231">
        <f t="shared" si="225"/>
        <v>36</v>
      </c>
      <c r="AB231">
        <f t="shared" si="220"/>
        <v>36</v>
      </c>
      <c r="AC231" s="212">
        <f t="shared" si="226"/>
        <v>8.5838988345754014E-3</v>
      </c>
      <c r="AD231" s="212">
        <f t="shared" si="226"/>
        <v>8.5838988345754014E-3</v>
      </c>
      <c r="AE231" s="212">
        <f t="shared" si="226"/>
        <v>8.5838988345754014E-3</v>
      </c>
      <c r="AF231" s="212">
        <f t="shared" si="221"/>
        <v>8.5838988345754014E-3</v>
      </c>
      <c r="AG231" s="166">
        <f t="shared" si="227"/>
        <v>3.969E-4</v>
      </c>
      <c r="AH231" s="166">
        <f t="shared" si="227"/>
        <v>1.7345999999999999</v>
      </c>
      <c r="AI231" s="166">
        <f t="shared" si="227"/>
        <v>2</v>
      </c>
      <c r="AJ231" s="166">
        <f t="shared" si="222"/>
        <v>3.6734700000000002E-4</v>
      </c>
      <c r="AK231" s="114" t="str">
        <f>""</f>
        <v/>
      </c>
      <c r="AL231" s="7" t="str">
        <f>""</f>
        <v/>
      </c>
      <c r="AM231" s="7" t="str">
        <f>""</f>
        <v/>
      </c>
      <c r="AN231" s="7" t="str">
        <f>""</f>
        <v/>
      </c>
      <c r="AO231" s="7" t="str">
        <f>""</f>
        <v/>
      </c>
      <c r="AP231" s="7" t="str">
        <f>""</f>
        <v/>
      </c>
      <c r="AQ231" s="7" t="str">
        <f>""</f>
        <v/>
      </c>
      <c r="AR231" s="7" t="str">
        <f>""</f>
        <v/>
      </c>
      <c r="AS231" s="7" t="str">
        <f>""</f>
        <v/>
      </c>
      <c r="AT231" s="7" t="str">
        <f>""</f>
        <v/>
      </c>
      <c r="AU231" s="7" t="str">
        <f>""</f>
        <v/>
      </c>
      <c r="AV231" s="7" t="str">
        <f>""</f>
        <v/>
      </c>
      <c r="AW231" s="7" t="str">
        <f>""</f>
        <v/>
      </c>
      <c r="AX231" s="7" t="str">
        <f>""</f>
        <v/>
      </c>
      <c r="AY231" s="7" t="str">
        <f>""</f>
        <v/>
      </c>
      <c r="AZ231" s="118">
        <f t="shared" si="228"/>
        <v>0.8</v>
      </c>
      <c r="BA231" s="121" t="str">
        <f>""</f>
        <v/>
      </c>
      <c r="BB231" s="121" t="str">
        <f>""</f>
        <v/>
      </c>
      <c r="BC231" s="121" t="str">
        <f>""</f>
        <v/>
      </c>
    </row>
    <row r="232" spans="1:55" x14ac:dyDescent="0.25">
      <c r="A232" t="str">
        <f t="shared" si="223"/>
        <v>28513510</v>
      </c>
      <c r="D232">
        <v>2</v>
      </c>
      <c r="E232">
        <v>85</v>
      </c>
      <c r="F232">
        <v>135</v>
      </c>
      <c r="G232">
        <v>10</v>
      </c>
      <c r="H232">
        <v>10.9</v>
      </c>
      <c r="I232" t="str">
        <f>""</f>
        <v/>
      </c>
      <c r="J232" t="str">
        <f>""</f>
        <v/>
      </c>
      <c r="K232" t="str">
        <f>""</f>
        <v/>
      </c>
      <c r="L232" t="str">
        <f>""</f>
        <v/>
      </c>
      <c r="M232" s="114">
        <v>1562.82</v>
      </c>
      <c r="N232" s="7">
        <v>1562.82</v>
      </c>
      <c r="O232" s="7">
        <v>1562.82</v>
      </c>
      <c r="P232" s="7">
        <v>1562.82</v>
      </c>
      <c r="Q232">
        <v>1.3186</v>
      </c>
      <c r="R232">
        <v>1.3186</v>
      </c>
      <c r="S232">
        <v>1.3186</v>
      </c>
      <c r="T232">
        <v>1.3186</v>
      </c>
      <c r="U232">
        <f t="shared" si="224"/>
        <v>248</v>
      </c>
      <c r="V232">
        <f t="shared" si="224"/>
        <v>248</v>
      </c>
      <c r="W232">
        <f t="shared" si="224"/>
        <v>248</v>
      </c>
      <c r="X232">
        <f t="shared" si="219"/>
        <v>248</v>
      </c>
      <c r="Y232">
        <f t="shared" si="225"/>
        <v>43</v>
      </c>
      <c r="Z232">
        <f t="shared" si="225"/>
        <v>43</v>
      </c>
      <c r="AA232">
        <f t="shared" si="225"/>
        <v>43</v>
      </c>
      <c r="AB232">
        <f t="shared" si="220"/>
        <v>43</v>
      </c>
      <c r="AC232" s="212">
        <f t="shared" si="226"/>
        <v>1.3049315093849325E-2</v>
      </c>
      <c r="AD232" s="212">
        <f t="shared" si="226"/>
        <v>1.3049315093849325E-2</v>
      </c>
      <c r="AE232" s="212">
        <f t="shared" si="226"/>
        <v>1.3049315093849325E-2</v>
      </c>
      <c r="AF232" s="212">
        <f t="shared" si="221"/>
        <v>1.3049315093849325E-2</v>
      </c>
      <c r="AG232" s="166">
        <f t="shared" si="227"/>
        <v>3.969E-4</v>
      </c>
      <c r="AH232" s="166">
        <f t="shared" si="227"/>
        <v>1.7345999999999999</v>
      </c>
      <c r="AI232" s="166">
        <f t="shared" si="227"/>
        <v>2</v>
      </c>
      <c r="AJ232" s="166">
        <f t="shared" si="222"/>
        <v>3.6734700000000002E-4</v>
      </c>
      <c r="AK232" s="114" t="str">
        <f>""</f>
        <v/>
      </c>
      <c r="AL232" s="7" t="str">
        <f>""</f>
        <v/>
      </c>
      <c r="AM232" s="7" t="str">
        <f>""</f>
        <v/>
      </c>
      <c r="AN232" s="7" t="str">
        <f>""</f>
        <v/>
      </c>
      <c r="AO232" s="7" t="str">
        <f>""</f>
        <v/>
      </c>
      <c r="AP232" s="7" t="str">
        <f>""</f>
        <v/>
      </c>
      <c r="AQ232" s="7" t="str">
        <f>""</f>
        <v/>
      </c>
      <c r="AR232" s="7" t="str">
        <f>""</f>
        <v/>
      </c>
      <c r="AS232" s="7" t="str">
        <f>""</f>
        <v/>
      </c>
      <c r="AT232" s="7" t="str">
        <f>""</f>
        <v/>
      </c>
      <c r="AU232" s="7" t="str">
        <f>""</f>
        <v/>
      </c>
      <c r="AV232" s="7" t="str">
        <f>""</f>
        <v/>
      </c>
      <c r="AW232" s="7" t="str">
        <f>""</f>
        <v/>
      </c>
      <c r="AX232" s="7" t="str">
        <f>""</f>
        <v/>
      </c>
      <c r="AY232" s="7" t="str">
        <f>""</f>
        <v/>
      </c>
      <c r="AZ232" s="118">
        <f t="shared" si="228"/>
        <v>0.9</v>
      </c>
      <c r="BA232" s="121" t="str">
        <f>""</f>
        <v/>
      </c>
      <c r="BB232" s="121" t="str">
        <f>""</f>
        <v/>
      </c>
      <c r="BC232" s="121" t="str">
        <f>""</f>
        <v/>
      </c>
    </row>
    <row r="233" spans="1:55" x14ac:dyDescent="0.25">
      <c r="A233" t="str">
        <f t="shared" si="223"/>
        <v>28515510</v>
      </c>
      <c r="D233">
        <v>2</v>
      </c>
      <c r="E233">
        <v>85</v>
      </c>
      <c r="F233">
        <v>155</v>
      </c>
      <c r="G233">
        <v>10</v>
      </c>
      <c r="H233">
        <v>10.9</v>
      </c>
      <c r="I233" t="str">
        <f>""</f>
        <v/>
      </c>
      <c r="J233" t="str">
        <f>""</f>
        <v/>
      </c>
      <c r="K233" t="str">
        <f>""</f>
        <v/>
      </c>
      <c r="L233" t="str">
        <f>""</f>
        <v/>
      </c>
      <c r="M233" s="114">
        <v>1819.02</v>
      </c>
      <c r="N233" s="7">
        <v>1819.02</v>
      </c>
      <c r="O233" s="7">
        <v>1819.02</v>
      </c>
      <c r="P233" s="7">
        <v>1819.02</v>
      </c>
      <c r="Q233">
        <v>1.3186</v>
      </c>
      <c r="R233">
        <v>1.3186</v>
      </c>
      <c r="S233">
        <v>1.3186</v>
      </c>
      <c r="T233">
        <v>1.3186</v>
      </c>
      <c r="U233">
        <f t="shared" si="224"/>
        <v>288</v>
      </c>
      <c r="V233">
        <f t="shared" si="224"/>
        <v>288</v>
      </c>
      <c r="W233">
        <f t="shared" si="224"/>
        <v>288</v>
      </c>
      <c r="X233">
        <f t="shared" si="219"/>
        <v>288</v>
      </c>
      <c r="Y233">
        <f t="shared" si="225"/>
        <v>50</v>
      </c>
      <c r="Z233">
        <f t="shared" si="225"/>
        <v>50</v>
      </c>
      <c r="AA233">
        <f t="shared" si="225"/>
        <v>50</v>
      </c>
      <c r="AB233">
        <f t="shared" si="220"/>
        <v>50</v>
      </c>
      <c r="AC233" s="212">
        <f t="shared" si="226"/>
        <v>1.8681796003162301E-2</v>
      </c>
      <c r="AD233" s="212">
        <f t="shared" si="226"/>
        <v>1.8681796003162301E-2</v>
      </c>
      <c r="AE233" s="212">
        <f t="shared" si="226"/>
        <v>1.8681796003162301E-2</v>
      </c>
      <c r="AF233" s="212">
        <f t="shared" si="221"/>
        <v>1.8681796003162301E-2</v>
      </c>
      <c r="AG233" s="166">
        <f t="shared" si="227"/>
        <v>3.969E-4</v>
      </c>
      <c r="AH233" s="166">
        <f t="shared" si="227"/>
        <v>1.7345999999999999</v>
      </c>
      <c r="AI233" s="166">
        <f t="shared" si="227"/>
        <v>2</v>
      </c>
      <c r="AJ233" s="166">
        <f t="shared" si="222"/>
        <v>3.6734700000000002E-4</v>
      </c>
      <c r="AK233" s="114" t="str">
        <f>""</f>
        <v/>
      </c>
      <c r="AL233" s="7" t="str">
        <f>""</f>
        <v/>
      </c>
      <c r="AM233" s="7" t="str">
        <f>""</f>
        <v/>
      </c>
      <c r="AN233" s="7" t="str">
        <f>""</f>
        <v/>
      </c>
      <c r="AO233" s="7" t="str">
        <f>""</f>
        <v/>
      </c>
      <c r="AP233" s="7" t="str">
        <f>""</f>
        <v/>
      </c>
      <c r="AQ233" s="7" t="str">
        <f>""</f>
        <v/>
      </c>
      <c r="AR233" s="7" t="str">
        <f>""</f>
        <v/>
      </c>
      <c r="AS233" s="7" t="str">
        <f>""</f>
        <v/>
      </c>
      <c r="AT233" s="7" t="str">
        <f>""</f>
        <v/>
      </c>
      <c r="AU233" s="7" t="str">
        <f>""</f>
        <v/>
      </c>
      <c r="AV233" s="7" t="str">
        <f>""</f>
        <v/>
      </c>
      <c r="AW233" s="7" t="str">
        <f>""</f>
        <v/>
      </c>
      <c r="AX233" s="7" t="str">
        <f>""</f>
        <v/>
      </c>
      <c r="AY233" s="7" t="str">
        <f>""</f>
        <v/>
      </c>
      <c r="AZ233" s="118">
        <f t="shared" si="228"/>
        <v>1</v>
      </c>
      <c r="BA233" s="121" t="str">
        <f>""</f>
        <v/>
      </c>
      <c r="BB233" s="121" t="str">
        <f>""</f>
        <v/>
      </c>
      <c r="BC233" s="121" t="str">
        <f>""</f>
        <v/>
      </c>
    </row>
    <row r="234" spans="1:55" x14ac:dyDescent="0.25">
      <c r="A234" t="str">
        <f t="shared" si="223"/>
        <v>28517510</v>
      </c>
      <c r="D234">
        <v>2</v>
      </c>
      <c r="E234">
        <v>85</v>
      </c>
      <c r="F234">
        <v>175</v>
      </c>
      <c r="G234">
        <v>10</v>
      </c>
      <c r="H234">
        <v>10.9</v>
      </c>
      <c r="I234" t="str">
        <f>""</f>
        <v/>
      </c>
      <c r="J234" t="str">
        <f>""</f>
        <v/>
      </c>
      <c r="K234" t="str">
        <f>""</f>
        <v/>
      </c>
      <c r="L234" t="str">
        <f>""</f>
        <v/>
      </c>
      <c r="M234" s="114">
        <v>2075.2199999999998</v>
      </c>
      <c r="N234" s="7">
        <v>2075.2199999999998</v>
      </c>
      <c r="O234" s="7">
        <v>2075.2199999999998</v>
      </c>
      <c r="P234" s="7">
        <v>2075.2199999999998</v>
      </c>
      <c r="Q234">
        <v>1.3186</v>
      </c>
      <c r="R234">
        <v>1.3186</v>
      </c>
      <c r="S234">
        <v>1.3186</v>
      </c>
      <c r="T234">
        <v>1.3186</v>
      </c>
      <c r="U234">
        <f t="shared" si="224"/>
        <v>329</v>
      </c>
      <c r="V234">
        <f t="shared" si="224"/>
        <v>329</v>
      </c>
      <c r="W234">
        <f t="shared" si="224"/>
        <v>329</v>
      </c>
      <c r="X234">
        <f t="shared" si="219"/>
        <v>329</v>
      </c>
      <c r="Y234">
        <f t="shared" si="225"/>
        <v>57</v>
      </c>
      <c r="Z234">
        <f t="shared" si="225"/>
        <v>57</v>
      </c>
      <c r="AA234">
        <f t="shared" si="225"/>
        <v>57</v>
      </c>
      <c r="AB234">
        <f t="shared" si="220"/>
        <v>57</v>
      </c>
      <c r="AC234" s="212">
        <f t="shared" si="226"/>
        <v>2.5577481268140113E-2</v>
      </c>
      <c r="AD234" s="212">
        <f t="shared" si="226"/>
        <v>2.5577481268140113E-2</v>
      </c>
      <c r="AE234" s="212">
        <f t="shared" si="226"/>
        <v>2.5577481268140113E-2</v>
      </c>
      <c r="AF234" s="212">
        <f t="shared" si="221"/>
        <v>2.5577481268140113E-2</v>
      </c>
      <c r="AG234" s="166">
        <f t="shared" si="227"/>
        <v>3.969E-4</v>
      </c>
      <c r="AH234" s="166">
        <f t="shared" si="227"/>
        <v>1.7345999999999999</v>
      </c>
      <c r="AI234" s="166">
        <f t="shared" si="227"/>
        <v>2</v>
      </c>
      <c r="AJ234" s="166">
        <f t="shared" si="222"/>
        <v>3.6734700000000002E-4</v>
      </c>
      <c r="AK234" s="114" t="str">
        <f>""</f>
        <v/>
      </c>
      <c r="AL234" s="7" t="str">
        <f>""</f>
        <v/>
      </c>
      <c r="AM234" s="7" t="str">
        <f>""</f>
        <v/>
      </c>
      <c r="AN234" s="7" t="str">
        <f>""</f>
        <v/>
      </c>
      <c r="AO234" s="7" t="str">
        <f>""</f>
        <v/>
      </c>
      <c r="AP234" s="7" t="str">
        <f>""</f>
        <v/>
      </c>
      <c r="AQ234" s="7" t="str">
        <f>""</f>
        <v/>
      </c>
      <c r="AR234" s="7" t="str">
        <f>""</f>
        <v/>
      </c>
      <c r="AS234" s="7" t="str">
        <f>""</f>
        <v/>
      </c>
      <c r="AT234" s="7" t="str">
        <f>""</f>
        <v/>
      </c>
      <c r="AU234" s="7" t="str">
        <f>""</f>
        <v/>
      </c>
      <c r="AV234" s="7" t="str">
        <f>""</f>
        <v/>
      </c>
      <c r="AW234" s="7" t="str">
        <f>""</f>
        <v/>
      </c>
      <c r="AX234" s="7" t="str">
        <f>""</f>
        <v/>
      </c>
      <c r="AY234" s="7" t="str">
        <f>""</f>
        <v/>
      </c>
      <c r="AZ234" s="118">
        <f t="shared" si="228"/>
        <v>1.2</v>
      </c>
      <c r="BA234" s="121" t="str">
        <f>""</f>
        <v/>
      </c>
      <c r="BB234" s="121" t="str">
        <f>""</f>
        <v/>
      </c>
      <c r="BC234" s="121" t="str">
        <f>""</f>
        <v/>
      </c>
    </row>
    <row r="235" spans="1:55" x14ac:dyDescent="0.25">
      <c r="A235" t="str">
        <f t="shared" si="223"/>
        <v>28519510</v>
      </c>
      <c r="D235">
        <v>2</v>
      </c>
      <c r="E235">
        <v>85</v>
      </c>
      <c r="F235">
        <v>195</v>
      </c>
      <c r="G235">
        <v>10</v>
      </c>
      <c r="H235">
        <v>10.9</v>
      </c>
      <c r="I235" t="str">
        <f>""</f>
        <v/>
      </c>
      <c r="J235" t="str">
        <f>""</f>
        <v/>
      </c>
      <c r="K235" t="str">
        <f>""</f>
        <v/>
      </c>
      <c r="L235" t="str">
        <f>""</f>
        <v/>
      </c>
      <c r="M235" s="114">
        <v>2331.42</v>
      </c>
      <c r="N235" s="7">
        <v>2331.42</v>
      </c>
      <c r="O235" s="7">
        <v>2331.42</v>
      </c>
      <c r="P235" s="7">
        <v>2331.42</v>
      </c>
      <c r="Q235">
        <v>1.3186</v>
      </c>
      <c r="R235">
        <v>1.3186</v>
      </c>
      <c r="S235">
        <v>1.3186</v>
      </c>
      <c r="T235">
        <v>1.3186</v>
      </c>
      <c r="U235">
        <f t="shared" si="224"/>
        <v>370</v>
      </c>
      <c r="V235">
        <f t="shared" si="224"/>
        <v>370</v>
      </c>
      <c r="W235">
        <f t="shared" si="224"/>
        <v>370</v>
      </c>
      <c r="X235">
        <f t="shared" si="219"/>
        <v>370</v>
      </c>
      <c r="Y235">
        <f t="shared" si="225"/>
        <v>64</v>
      </c>
      <c r="Z235">
        <f t="shared" si="225"/>
        <v>64</v>
      </c>
      <c r="AA235">
        <f t="shared" si="225"/>
        <v>64</v>
      </c>
      <c r="AB235">
        <f t="shared" si="220"/>
        <v>64</v>
      </c>
      <c r="AC235" s="212">
        <f t="shared" si="226"/>
        <v>3.3828956127774985E-2</v>
      </c>
      <c r="AD235" s="212">
        <f t="shared" si="226"/>
        <v>3.3828956127774985E-2</v>
      </c>
      <c r="AE235" s="212">
        <f t="shared" si="226"/>
        <v>3.3828956127774985E-2</v>
      </c>
      <c r="AF235" s="212">
        <f t="shared" si="221"/>
        <v>3.3828956127774985E-2</v>
      </c>
      <c r="AG235" s="166">
        <f t="shared" si="227"/>
        <v>3.969E-4</v>
      </c>
      <c r="AH235" s="166">
        <f t="shared" si="227"/>
        <v>1.7345999999999999</v>
      </c>
      <c r="AI235" s="166">
        <f t="shared" si="227"/>
        <v>2</v>
      </c>
      <c r="AJ235" s="166">
        <f t="shared" si="222"/>
        <v>3.6734700000000002E-4</v>
      </c>
      <c r="AK235" s="114" t="str">
        <f>""</f>
        <v/>
      </c>
      <c r="AL235" s="7" t="str">
        <f>""</f>
        <v/>
      </c>
      <c r="AM235" s="7" t="str">
        <f>""</f>
        <v/>
      </c>
      <c r="AN235" s="7" t="str">
        <f>""</f>
        <v/>
      </c>
      <c r="AO235" s="7" t="str">
        <f>""</f>
        <v/>
      </c>
      <c r="AP235" s="7" t="str">
        <f>""</f>
        <v/>
      </c>
      <c r="AQ235" s="7" t="str">
        <f>""</f>
        <v/>
      </c>
      <c r="AR235" s="7" t="str">
        <f>""</f>
        <v/>
      </c>
      <c r="AS235" s="7" t="str">
        <f>""</f>
        <v/>
      </c>
      <c r="AT235" s="7" t="str">
        <f>""</f>
        <v/>
      </c>
      <c r="AU235" s="7" t="str">
        <f>""</f>
        <v/>
      </c>
      <c r="AV235" s="7" t="str">
        <f>""</f>
        <v/>
      </c>
      <c r="AW235" s="7" t="str">
        <f>""</f>
        <v/>
      </c>
      <c r="AX235" s="7" t="str">
        <f>""</f>
        <v/>
      </c>
      <c r="AY235" s="7" t="str">
        <f>""</f>
        <v/>
      </c>
      <c r="AZ235" s="118">
        <f t="shared" si="228"/>
        <v>1.3</v>
      </c>
      <c r="BA235" s="121" t="str">
        <f>""</f>
        <v/>
      </c>
      <c r="BB235" s="121" t="str">
        <f>""</f>
        <v/>
      </c>
      <c r="BC235" s="121" t="str">
        <f>""</f>
        <v/>
      </c>
    </row>
    <row r="236" spans="1:55" x14ac:dyDescent="0.25">
      <c r="A236" t="str">
        <f t="shared" si="223"/>
        <v>28521510</v>
      </c>
      <c r="D236">
        <v>2</v>
      </c>
      <c r="E236">
        <v>85</v>
      </c>
      <c r="F236">
        <v>215</v>
      </c>
      <c r="G236">
        <v>10</v>
      </c>
      <c r="H236">
        <v>10.9</v>
      </c>
      <c r="I236" t="str">
        <f>""</f>
        <v/>
      </c>
      <c r="J236" t="str">
        <f>""</f>
        <v/>
      </c>
      <c r="K236" t="str">
        <f>""</f>
        <v/>
      </c>
      <c r="L236" t="str">
        <f>""</f>
        <v/>
      </c>
      <c r="M236" s="114">
        <v>2587.62</v>
      </c>
      <c r="N236" s="7">
        <v>2587.62</v>
      </c>
      <c r="O236" s="7">
        <v>2587.62</v>
      </c>
      <c r="P236" s="7">
        <v>2587.62</v>
      </c>
      <c r="Q236">
        <v>1.3186</v>
      </c>
      <c r="R236">
        <v>1.3186</v>
      </c>
      <c r="S236">
        <v>1.3186</v>
      </c>
      <c r="T236">
        <v>1.3186</v>
      </c>
      <c r="U236">
        <f t="shared" si="224"/>
        <v>410</v>
      </c>
      <c r="V236">
        <f t="shared" si="224"/>
        <v>410</v>
      </c>
      <c r="W236">
        <f t="shared" si="224"/>
        <v>410</v>
      </c>
      <c r="X236">
        <f t="shared" si="219"/>
        <v>410</v>
      </c>
      <c r="Y236">
        <f t="shared" si="225"/>
        <v>71</v>
      </c>
      <c r="Z236">
        <f t="shared" si="225"/>
        <v>71</v>
      </c>
      <c r="AA236">
        <f t="shared" si="225"/>
        <v>71</v>
      </c>
      <c r="AB236">
        <f t="shared" si="220"/>
        <v>71</v>
      </c>
      <c r="AC236" s="212">
        <f t="shared" si="226"/>
        <v>4.3525803900946909E-2</v>
      </c>
      <c r="AD236" s="212">
        <f t="shared" si="226"/>
        <v>4.3525803900946909E-2</v>
      </c>
      <c r="AE236" s="212">
        <f t="shared" si="226"/>
        <v>4.3525803900946909E-2</v>
      </c>
      <c r="AF236" s="212">
        <f t="shared" si="221"/>
        <v>4.3525803900946909E-2</v>
      </c>
      <c r="AG236" s="166">
        <f t="shared" si="227"/>
        <v>3.969E-4</v>
      </c>
      <c r="AH236" s="166">
        <f t="shared" si="227"/>
        <v>1.7345999999999999</v>
      </c>
      <c r="AI236" s="166">
        <f t="shared" si="227"/>
        <v>2</v>
      </c>
      <c r="AJ236" s="166">
        <f t="shared" si="222"/>
        <v>3.6734700000000002E-4</v>
      </c>
      <c r="AK236" s="114" t="str">
        <f>""</f>
        <v/>
      </c>
      <c r="AL236" s="7" t="str">
        <f>""</f>
        <v/>
      </c>
      <c r="AM236" s="7" t="str">
        <f>""</f>
        <v/>
      </c>
      <c r="AN236" s="7" t="str">
        <f>""</f>
        <v/>
      </c>
      <c r="AO236" s="7" t="str">
        <f>""</f>
        <v/>
      </c>
      <c r="AP236" s="7" t="str">
        <f>""</f>
        <v/>
      </c>
      <c r="AQ236" s="7" t="str">
        <f>""</f>
        <v/>
      </c>
      <c r="AR236" s="7" t="str">
        <f>""</f>
        <v/>
      </c>
      <c r="AS236" s="7" t="str">
        <f>""</f>
        <v/>
      </c>
      <c r="AT236" s="7" t="str">
        <f>""</f>
        <v/>
      </c>
      <c r="AU236" s="7" t="str">
        <f>""</f>
        <v/>
      </c>
      <c r="AV236" s="7" t="str">
        <f>""</f>
        <v/>
      </c>
      <c r="AW236" s="7" t="str">
        <f>""</f>
        <v/>
      </c>
      <c r="AX236" s="7" t="str">
        <f>""</f>
        <v/>
      </c>
      <c r="AY236" s="7" t="str">
        <f>""</f>
        <v/>
      </c>
      <c r="AZ236" s="118">
        <f t="shared" si="228"/>
        <v>1.4</v>
      </c>
      <c r="BA236" s="121" t="str">
        <f>""</f>
        <v/>
      </c>
      <c r="BB236" s="121" t="str">
        <f>""</f>
        <v/>
      </c>
      <c r="BC236" s="121" t="str">
        <f>""</f>
        <v/>
      </c>
    </row>
    <row r="237" spans="1:55" x14ac:dyDescent="0.25">
      <c r="A237" t="str">
        <f t="shared" si="223"/>
        <v>28523510</v>
      </c>
      <c r="D237">
        <v>2</v>
      </c>
      <c r="E237">
        <v>85</v>
      </c>
      <c r="F237">
        <v>235</v>
      </c>
      <c r="G237">
        <v>10</v>
      </c>
      <c r="H237">
        <v>10.9</v>
      </c>
      <c r="I237" t="str">
        <f>""</f>
        <v/>
      </c>
      <c r="J237" t="str">
        <f>""</f>
        <v/>
      </c>
      <c r="K237" t="str">
        <f>""</f>
        <v/>
      </c>
      <c r="L237" t="str">
        <f>""</f>
        <v/>
      </c>
      <c r="M237" s="114">
        <v>2843.82</v>
      </c>
      <c r="N237" s="7">
        <v>2843.82</v>
      </c>
      <c r="O237" s="7">
        <v>2843.82</v>
      </c>
      <c r="P237" s="7">
        <v>2843.82</v>
      </c>
      <c r="Q237">
        <v>1.3186</v>
      </c>
      <c r="R237">
        <v>1.3186</v>
      </c>
      <c r="S237">
        <v>1.3186</v>
      </c>
      <c r="T237">
        <v>1.3186</v>
      </c>
      <c r="U237">
        <f t="shared" si="224"/>
        <v>451</v>
      </c>
      <c r="V237">
        <f t="shared" si="224"/>
        <v>451</v>
      </c>
      <c r="W237">
        <f t="shared" si="224"/>
        <v>451</v>
      </c>
      <c r="X237">
        <f t="shared" si="219"/>
        <v>451</v>
      </c>
      <c r="Y237">
        <f t="shared" si="225"/>
        <v>78</v>
      </c>
      <c r="Z237">
        <f t="shared" si="225"/>
        <v>78</v>
      </c>
      <c r="AA237">
        <f t="shared" si="225"/>
        <v>78</v>
      </c>
      <c r="AB237">
        <f t="shared" si="220"/>
        <v>78</v>
      </c>
      <c r="AC237" s="212">
        <f t="shared" si="226"/>
        <v>5.4755021069802311E-2</v>
      </c>
      <c r="AD237" s="212">
        <f t="shared" si="226"/>
        <v>5.4755021069802311E-2</v>
      </c>
      <c r="AE237" s="212">
        <f t="shared" si="226"/>
        <v>5.4755021069802311E-2</v>
      </c>
      <c r="AF237" s="212">
        <f t="shared" si="221"/>
        <v>5.4755021069802311E-2</v>
      </c>
      <c r="AG237" s="166">
        <f t="shared" si="227"/>
        <v>3.969E-4</v>
      </c>
      <c r="AH237" s="166">
        <f t="shared" si="227"/>
        <v>1.7345999999999999</v>
      </c>
      <c r="AI237" s="166">
        <f t="shared" si="227"/>
        <v>2</v>
      </c>
      <c r="AJ237" s="166">
        <f t="shared" si="222"/>
        <v>3.6734700000000002E-4</v>
      </c>
      <c r="AK237" s="114" t="str">
        <f>""</f>
        <v/>
      </c>
      <c r="AL237" s="7" t="str">
        <f>""</f>
        <v/>
      </c>
      <c r="AM237" s="7" t="str">
        <f>""</f>
        <v/>
      </c>
      <c r="AN237" s="7" t="str">
        <f>""</f>
        <v/>
      </c>
      <c r="AO237" s="7" t="str">
        <f>""</f>
        <v/>
      </c>
      <c r="AP237" s="7" t="str">
        <f>""</f>
        <v/>
      </c>
      <c r="AQ237" s="7" t="str">
        <f>""</f>
        <v/>
      </c>
      <c r="AR237" s="7" t="str">
        <f>""</f>
        <v/>
      </c>
      <c r="AS237" s="7" t="str">
        <f>""</f>
        <v/>
      </c>
      <c r="AT237" s="7" t="str">
        <f>""</f>
        <v/>
      </c>
      <c r="AU237" s="7" t="str">
        <f>""</f>
        <v/>
      </c>
      <c r="AV237" s="7" t="str">
        <f>""</f>
        <v/>
      </c>
      <c r="AW237" s="7" t="str">
        <f>""</f>
        <v/>
      </c>
      <c r="AX237" s="7" t="str">
        <f>""</f>
        <v/>
      </c>
      <c r="AY237" s="7" t="str">
        <f>""</f>
        <v/>
      </c>
      <c r="AZ237" s="118">
        <f t="shared" si="228"/>
        <v>1.6</v>
      </c>
      <c r="BA237" s="121" t="str">
        <f>""</f>
        <v/>
      </c>
      <c r="BB237" s="121" t="str">
        <f>""</f>
        <v/>
      </c>
      <c r="BC237" s="121" t="str">
        <f>""</f>
        <v/>
      </c>
    </row>
    <row r="238" spans="1:55" x14ac:dyDescent="0.25">
      <c r="A238" t="str">
        <f t="shared" si="223"/>
        <v>2905510</v>
      </c>
      <c r="D238">
        <v>2</v>
      </c>
      <c r="E238">
        <v>90</v>
      </c>
      <c r="F238">
        <v>55</v>
      </c>
      <c r="G238">
        <v>10</v>
      </c>
      <c r="H238">
        <v>10.9</v>
      </c>
      <c r="I238" t="str">
        <f>""</f>
        <v/>
      </c>
      <c r="J238" t="str">
        <f>""</f>
        <v/>
      </c>
      <c r="K238" t="str">
        <f>""</f>
        <v/>
      </c>
      <c r="L238" t="str">
        <f>""</f>
        <v/>
      </c>
      <c r="M238" s="114">
        <v>546</v>
      </c>
      <c r="N238" s="7">
        <v>546</v>
      </c>
      <c r="O238" s="7">
        <v>546</v>
      </c>
      <c r="P238" s="7">
        <v>546</v>
      </c>
      <c r="Q238">
        <v>1.3129999999999999</v>
      </c>
      <c r="R238">
        <v>1.3129999999999999</v>
      </c>
      <c r="S238">
        <v>1.3129999999999999</v>
      </c>
      <c r="T238">
        <v>1.3129999999999999</v>
      </c>
      <c r="U238">
        <f t="shared" si="224"/>
        <v>87</v>
      </c>
      <c r="V238">
        <f t="shared" si="224"/>
        <v>87</v>
      </c>
      <c r="W238">
        <f t="shared" si="224"/>
        <v>87</v>
      </c>
      <c r="X238">
        <f t="shared" si="219"/>
        <v>87</v>
      </c>
      <c r="Y238">
        <f t="shared" si="225"/>
        <v>15</v>
      </c>
      <c r="Z238">
        <f t="shared" si="225"/>
        <v>15</v>
      </c>
      <c r="AA238">
        <f t="shared" si="225"/>
        <v>15</v>
      </c>
      <c r="AB238">
        <f t="shared" si="220"/>
        <v>15</v>
      </c>
      <c r="AC238" s="212">
        <f t="shared" si="226"/>
        <v>1.1563468731001451E-3</v>
      </c>
      <c r="AD238" s="212">
        <f t="shared" si="226"/>
        <v>1.1563468731001451E-3</v>
      </c>
      <c r="AE238" s="212">
        <f t="shared" si="226"/>
        <v>1.1563468731001451E-3</v>
      </c>
      <c r="AF238" s="212">
        <f t="shared" si="221"/>
        <v>1.1563468731001451E-3</v>
      </c>
      <c r="AG238" s="166">
        <f t="shared" si="227"/>
        <v>3.969E-4</v>
      </c>
      <c r="AH238" s="166">
        <f t="shared" si="227"/>
        <v>1.7345999999999999</v>
      </c>
      <c r="AI238" s="166">
        <f t="shared" si="227"/>
        <v>2</v>
      </c>
      <c r="AJ238" s="166">
        <f t="shared" si="222"/>
        <v>3.6734700000000002E-4</v>
      </c>
      <c r="AK238" s="114" t="str">
        <f>""</f>
        <v/>
      </c>
      <c r="AL238" s="7" t="str">
        <f>""</f>
        <v/>
      </c>
      <c r="AM238" s="7" t="str">
        <f>""</f>
        <v/>
      </c>
      <c r="AN238" s="7" t="str">
        <f>""</f>
        <v/>
      </c>
      <c r="AO238" s="7" t="str">
        <f>""</f>
        <v/>
      </c>
      <c r="AP238" s="7" t="str">
        <f>""</f>
        <v/>
      </c>
      <c r="AQ238" s="7" t="str">
        <f>""</f>
        <v/>
      </c>
      <c r="AR238" s="7" t="str">
        <f>""</f>
        <v/>
      </c>
      <c r="AS238" s="7" t="str">
        <f>""</f>
        <v/>
      </c>
      <c r="AT238" s="7" t="str">
        <f>""</f>
        <v/>
      </c>
      <c r="AU238" s="7" t="str">
        <f>""</f>
        <v/>
      </c>
      <c r="AV238" s="7" t="str">
        <f>""</f>
        <v/>
      </c>
      <c r="AW238" s="7" t="str">
        <f>""</f>
        <v/>
      </c>
      <c r="AX238" s="7" t="str">
        <f>""</f>
        <v/>
      </c>
      <c r="AY238" s="7" t="str">
        <f>""</f>
        <v/>
      </c>
      <c r="AZ238" s="118">
        <f t="shared" si="228"/>
        <v>0.4</v>
      </c>
      <c r="BA238" s="121" t="str">
        <f>""</f>
        <v/>
      </c>
      <c r="BB238" s="121" t="str">
        <f>""</f>
        <v/>
      </c>
      <c r="BC238" s="121" t="str">
        <f>""</f>
        <v/>
      </c>
    </row>
    <row r="239" spans="1:55" x14ac:dyDescent="0.25">
      <c r="A239" t="str">
        <f t="shared" si="223"/>
        <v>2906510</v>
      </c>
      <c r="D239">
        <v>2</v>
      </c>
      <c r="E239">
        <v>90</v>
      </c>
      <c r="F239">
        <v>65</v>
      </c>
      <c r="G239">
        <v>10</v>
      </c>
      <c r="H239">
        <v>10.9</v>
      </c>
      <c r="I239" t="str">
        <f>""</f>
        <v/>
      </c>
      <c r="J239" t="str">
        <f>""</f>
        <v/>
      </c>
      <c r="K239" t="str">
        <f>""</f>
        <v/>
      </c>
      <c r="L239" t="str">
        <f>""</f>
        <v/>
      </c>
      <c r="M239" s="114">
        <v>676</v>
      </c>
      <c r="N239" s="7">
        <v>676</v>
      </c>
      <c r="O239" s="7">
        <v>676</v>
      </c>
      <c r="P239" s="7">
        <v>676</v>
      </c>
      <c r="Q239">
        <v>1.3129999999999999</v>
      </c>
      <c r="R239">
        <v>1.3129999999999999</v>
      </c>
      <c r="S239">
        <v>1.3129999999999999</v>
      </c>
      <c r="T239">
        <v>1.3129999999999999</v>
      </c>
      <c r="U239">
        <f t="shared" si="224"/>
        <v>108</v>
      </c>
      <c r="V239">
        <f t="shared" si="224"/>
        <v>108</v>
      </c>
      <c r="W239">
        <f t="shared" si="224"/>
        <v>108</v>
      </c>
      <c r="X239">
        <f t="shared" si="219"/>
        <v>108</v>
      </c>
      <c r="Y239">
        <f t="shared" si="225"/>
        <v>19</v>
      </c>
      <c r="Z239">
        <f t="shared" si="225"/>
        <v>19</v>
      </c>
      <c r="AA239">
        <f t="shared" si="225"/>
        <v>19</v>
      </c>
      <c r="AB239">
        <f t="shared" si="220"/>
        <v>19</v>
      </c>
      <c r="AC239" s="212">
        <f t="shared" si="226"/>
        <v>1.9500498650729928E-3</v>
      </c>
      <c r="AD239" s="212">
        <f t="shared" si="226"/>
        <v>1.9500498650729928E-3</v>
      </c>
      <c r="AE239" s="212">
        <f t="shared" si="226"/>
        <v>1.9500498650729928E-3</v>
      </c>
      <c r="AF239" s="212">
        <f t="shared" si="221"/>
        <v>1.9500498650729928E-3</v>
      </c>
      <c r="AG239" s="166">
        <f t="shared" si="227"/>
        <v>3.969E-4</v>
      </c>
      <c r="AH239" s="166">
        <f t="shared" si="227"/>
        <v>1.7345999999999999</v>
      </c>
      <c r="AI239" s="166">
        <f t="shared" si="227"/>
        <v>2</v>
      </c>
      <c r="AJ239" s="166">
        <f t="shared" si="222"/>
        <v>3.6734700000000002E-4</v>
      </c>
      <c r="AK239" s="114" t="str">
        <f>""</f>
        <v/>
      </c>
      <c r="AL239" s="7" t="str">
        <f>""</f>
        <v/>
      </c>
      <c r="AM239" s="7" t="str">
        <f>""</f>
        <v/>
      </c>
      <c r="AN239" s="7" t="str">
        <f>""</f>
        <v/>
      </c>
      <c r="AO239" s="7" t="str">
        <f>""</f>
        <v/>
      </c>
      <c r="AP239" s="7" t="str">
        <f>""</f>
        <v/>
      </c>
      <c r="AQ239" s="7" t="str">
        <f>""</f>
        <v/>
      </c>
      <c r="AR239" s="7" t="str">
        <f>""</f>
        <v/>
      </c>
      <c r="AS239" s="7" t="str">
        <f>""</f>
        <v/>
      </c>
      <c r="AT239" s="7" t="str">
        <f>""</f>
        <v/>
      </c>
      <c r="AU239" s="7" t="str">
        <f>""</f>
        <v/>
      </c>
      <c r="AV239" s="7" t="str">
        <f>""</f>
        <v/>
      </c>
      <c r="AW239" s="7" t="str">
        <f>""</f>
        <v/>
      </c>
      <c r="AX239" s="7" t="str">
        <f>""</f>
        <v/>
      </c>
      <c r="AY239" s="7" t="str">
        <f>""</f>
        <v/>
      </c>
      <c r="AZ239" s="118">
        <f t="shared" si="228"/>
        <v>0.4</v>
      </c>
      <c r="BA239" s="121" t="str">
        <f>""</f>
        <v/>
      </c>
      <c r="BB239" s="121" t="str">
        <f>""</f>
        <v/>
      </c>
      <c r="BC239" s="121" t="str">
        <f>""</f>
        <v/>
      </c>
    </row>
    <row r="240" spans="1:55" x14ac:dyDescent="0.25">
      <c r="A240" t="str">
        <f t="shared" si="223"/>
        <v>2907510</v>
      </c>
      <c r="D240">
        <v>2</v>
      </c>
      <c r="E240">
        <v>90</v>
      </c>
      <c r="F240">
        <v>75</v>
      </c>
      <c r="G240">
        <v>10</v>
      </c>
      <c r="H240">
        <v>10.9</v>
      </c>
      <c r="I240" t="str">
        <f>""</f>
        <v/>
      </c>
      <c r="J240" t="str">
        <f>""</f>
        <v/>
      </c>
      <c r="K240" t="str">
        <f>""</f>
        <v/>
      </c>
      <c r="L240" t="str">
        <f>""</f>
        <v/>
      </c>
      <c r="M240" s="114">
        <v>806</v>
      </c>
      <c r="N240" s="7">
        <v>806</v>
      </c>
      <c r="O240" s="7">
        <v>806</v>
      </c>
      <c r="P240" s="7">
        <v>806</v>
      </c>
      <c r="Q240">
        <v>1.3129999999999999</v>
      </c>
      <c r="R240">
        <v>1.3129999999999999</v>
      </c>
      <c r="S240">
        <v>1.3129999999999999</v>
      </c>
      <c r="T240">
        <v>1.3129999999999999</v>
      </c>
      <c r="U240">
        <f t="shared" si="224"/>
        <v>129</v>
      </c>
      <c r="V240">
        <f t="shared" si="224"/>
        <v>129</v>
      </c>
      <c r="W240">
        <f t="shared" si="224"/>
        <v>129</v>
      </c>
      <c r="X240">
        <f t="shared" si="219"/>
        <v>129</v>
      </c>
      <c r="Y240">
        <f t="shared" si="225"/>
        <v>22</v>
      </c>
      <c r="Z240">
        <f t="shared" si="225"/>
        <v>22</v>
      </c>
      <c r="AA240">
        <f t="shared" si="225"/>
        <v>22</v>
      </c>
      <c r="AB240">
        <f t="shared" si="220"/>
        <v>22</v>
      </c>
      <c r="AC240" s="212">
        <f t="shared" si="226"/>
        <v>2.746960973546396E-3</v>
      </c>
      <c r="AD240" s="212">
        <f t="shared" si="226"/>
        <v>2.746960973546396E-3</v>
      </c>
      <c r="AE240" s="212">
        <f t="shared" si="226"/>
        <v>2.746960973546396E-3</v>
      </c>
      <c r="AF240" s="212">
        <f t="shared" si="221"/>
        <v>2.746960973546396E-3</v>
      </c>
      <c r="AG240" s="166">
        <f t="shared" si="227"/>
        <v>3.969E-4</v>
      </c>
      <c r="AH240" s="166">
        <f t="shared" si="227"/>
        <v>1.7345999999999999</v>
      </c>
      <c r="AI240" s="166">
        <f t="shared" si="227"/>
        <v>2</v>
      </c>
      <c r="AJ240" s="166">
        <f t="shared" si="222"/>
        <v>3.6734700000000002E-4</v>
      </c>
      <c r="AK240" s="114" t="str">
        <f>""</f>
        <v/>
      </c>
      <c r="AL240" s="7" t="str">
        <f>""</f>
        <v/>
      </c>
      <c r="AM240" s="7" t="str">
        <f>""</f>
        <v/>
      </c>
      <c r="AN240" s="7" t="str">
        <f>""</f>
        <v/>
      </c>
      <c r="AO240" s="7" t="str">
        <f>""</f>
        <v/>
      </c>
      <c r="AP240" s="7" t="str">
        <f>""</f>
        <v/>
      </c>
      <c r="AQ240" s="7" t="str">
        <f>""</f>
        <v/>
      </c>
      <c r="AR240" s="7" t="str">
        <f>""</f>
        <v/>
      </c>
      <c r="AS240" s="7" t="str">
        <f>""</f>
        <v/>
      </c>
      <c r="AT240" s="7" t="str">
        <f>""</f>
        <v/>
      </c>
      <c r="AU240" s="7" t="str">
        <f>""</f>
        <v/>
      </c>
      <c r="AV240" s="7" t="str">
        <f>""</f>
        <v/>
      </c>
      <c r="AW240" s="7" t="str">
        <f>""</f>
        <v/>
      </c>
      <c r="AX240" s="7" t="str">
        <f>""</f>
        <v/>
      </c>
      <c r="AY240" s="7" t="str">
        <f>""</f>
        <v/>
      </c>
      <c r="AZ240" s="118">
        <f t="shared" si="228"/>
        <v>0.5</v>
      </c>
      <c r="BA240" s="121" t="str">
        <f>""</f>
        <v/>
      </c>
      <c r="BB240" s="121" t="str">
        <f>""</f>
        <v/>
      </c>
      <c r="BC240" s="121" t="str">
        <f>""</f>
        <v/>
      </c>
    </row>
    <row r="241" spans="1:55" x14ac:dyDescent="0.25">
      <c r="A241" t="str">
        <f t="shared" si="223"/>
        <v>2908510</v>
      </c>
      <c r="D241">
        <v>2</v>
      </c>
      <c r="E241">
        <v>90</v>
      </c>
      <c r="F241">
        <v>85</v>
      </c>
      <c r="G241">
        <v>10</v>
      </c>
      <c r="H241">
        <v>10.9</v>
      </c>
      <c r="I241" t="str">
        <f>""</f>
        <v/>
      </c>
      <c r="J241" t="str">
        <f>""</f>
        <v/>
      </c>
      <c r="K241" t="str">
        <f>""</f>
        <v/>
      </c>
      <c r="L241" t="str">
        <f>""</f>
        <v/>
      </c>
      <c r="M241" s="114">
        <v>936</v>
      </c>
      <c r="N241" s="7">
        <v>936</v>
      </c>
      <c r="O241" s="7">
        <v>936</v>
      </c>
      <c r="P241" s="7">
        <v>936</v>
      </c>
      <c r="Q241">
        <v>1.3129999999999999</v>
      </c>
      <c r="R241">
        <v>1.3129999999999999</v>
      </c>
      <c r="S241">
        <v>1.3129999999999999</v>
      </c>
      <c r="T241">
        <v>1.3129999999999999</v>
      </c>
      <c r="U241">
        <f t="shared" si="224"/>
        <v>150</v>
      </c>
      <c r="V241">
        <f t="shared" si="224"/>
        <v>150</v>
      </c>
      <c r="W241">
        <f t="shared" si="224"/>
        <v>150</v>
      </c>
      <c r="X241">
        <f t="shared" si="219"/>
        <v>150</v>
      </c>
      <c r="Y241">
        <f t="shared" si="225"/>
        <v>26</v>
      </c>
      <c r="Z241">
        <f t="shared" si="225"/>
        <v>26</v>
      </c>
      <c r="AA241">
        <f t="shared" si="225"/>
        <v>26</v>
      </c>
      <c r="AB241">
        <f t="shared" si="220"/>
        <v>26</v>
      </c>
      <c r="AC241" s="212">
        <f t="shared" si="226"/>
        <v>3.9973047426171849E-3</v>
      </c>
      <c r="AD241" s="212">
        <f t="shared" si="226"/>
        <v>3.9973047426171849E-3</v>
      </c>
      <c r="AE241" s="212">
        <f t="shared" si="226"/>
        <v>3.9973047426171849E-3</v>
      </c>
      <c r="AF241" s="212">
        <f t="shared" si="221"/>
        <v>3.9973047426171849E-3</v>
      </c>
      <c r="AG241" s="166">
        <f t="shared" si="227"/>
        <v>3.969E-4</v>
      </c>
      <c r="AH241" s="166">
        <f t="shared" si="227"/>
        <v>1.7345999999999999</v>
      </c>
      <c r="AI241" s="166">
        <f t="shared" si="227"/>
        <v>2</v>
      </c>
      <c r="AJ241" s="166">
        <f t="shared" si="222"/>
        <v>3.6734700000000002E-4</v>
      </c>
      <c r="AK241" s="114" t="str">
        <f>""</f>
        <v/>
      </c>
      <c r="AL241" s="7" t="str">
        <f>""</f>
        <v/>
      </c>
      <c r="AM241" s="7" t="str">
        <f>""</f>
        <v/>
      </c>
      <c r="AN241" s="7" t="str">
        <f>""</f>
        <v/>
      </c>
      <c r="AO241" s="7" t="str">
        <f>""</f>
        <v/>
      </c>
      <c r="AP241" s="7" t="str">
        <f>""</f>
        <v/>
      </c>
      <c r="AQ241" s="7" t="str">
        <f>""</f>
        <v/>
      </c>
      <c r="AR241" s="7" t="str">
        <f>""</f>
        <v/>
      </c>
      <c r="AS241" s="7" t="str">
        <f>""</f>
        <v/>
      </c>
      <c r="AT241" s="7" t="str">
        <f>""</f>
        <v/>
      </c>
      <c r="AU241" s="7" t="str">
        <f>""</f>
        <v/>
      </c>
      <c r="AV241" s="7" t="str">
        <f>""</f>
        <v/>
      </c>
      <c r="AW241" s="7" t="str">
        <f>""</f>
        <v/>
      </c>
      <c r="AX241" s="7" t="str">
        <f>""</f>
        <v/>
      </c>
      <c r="AY241" s="7" t="str">
        <f>""</f>
        <v/>
      </c>
      <c r="AZ241" s="118">
        <f t="shared" si="228"/>
        <v>0.6</v>
      </c>
      <c r="BA241" s="121" t="str">
        <f>""</f>
        <v/>
      </c>
      <c r="BB241" s="121" t="str">
        <f>""</f>
        <v/>
      </c>
      <c r="BC241" s="121" t="str">
        <f>""</f>
        <v/>
      </c>
    </row>
    <row r="242" spans="1:55" x14ac:dyDescent="0.25">
      <c r="A242" t="str">
        <f t="shared" si="223"/>
        <v>2909510</v>
      </c>
      <c r="D242">
        <v>2</v>
      </c>
      <c r="E242">
        <v>90</v>
      </c>
      <c r="F242">
        <v>95</v>
      </c>
      <c r="G242">
        <v>10</v>
      </c>
      <c r="H242">
        <v>10.9</v>
      </c>
      <c r="I242" t="str">
        <f>""</f>
        <v/>
      </c>
      <c r="J242" t="str">
        <f>""</f>
        <v/>
      </c>
      <c r="K242" t="str">
        <f>""</f>
        <v/>
      </c>
      <c r="L242" t="str">
        <f>""</f>
        <v/>
      </c>
      <c r="M242" s="114">
        <v>1066</v>
      </c>
      <c r="N242" s="7">
        <v>1066</v>
      </c>
      <c r="O242" s="7">
        <v>1066</v>
      </c>
      <c r="P242" s="7">
        <v>1066</v>
      </c>
      <c r="Q242">
        <v>1.3129999999999999</v>
      </c>
      <c r="R242">
        <v>1.3129999999999999</v>
      </c>
      <c r="S242">
        <v>1.3129999999999999</v>
      </c>
      <c r="T242">
        <v>1.3129999999999999</v>
      </c>
      <c r="U242">
        <f t="shared" si="224"/>
        <v>170</v>
      </c>
      <c r="V242">
        <f t="shared" si="224"/>
        <v>170</v>
      </c>
      <c r="W242">
        <f t="shared" si="224"/>
        <v>170</v>
      </c>
      <c r="X242">
        <f t="shared" si="219"/>
        <v>170</v>
      </c>
      <c r="Y242">
        <f t="shared" si="225"/>
        <v>29</v>
      </c>
      <c r="Z242">
        <f t="shared" si="225"/>
        <v>29</v>
      </c>
      <c r="AA242">
        <f t="shared" si="225"/>
        <v>29</v>
      </c>
      <c r="AB242">
        <f t="shared" si="220"/>
        <v>29</v>
      </c>
      <c r="AC242" s="212">
        <f t="shared" si="226"/>
        <v>5.1850854761649485E-3</v>
      </c>
      <c r="AD242" s="212">
        <f t="shared" si="226"/>
        <v>5.1850854761649485E-3</v>
      </c>
      <c r="AE242" s="212">
        <f t="shared" si="226"/>
        <v>5.1850854761649485E-3</v>
      </c>
      <c r="AF242" s="212">
        <f t="shared" si="221"/>
        <v>5.1850854761649485E-3</v>
      </c>
      <c r="AG242" s="166">
        <f t="shared" si="227"/>
        <v>3.969E-4</v>
      </c>
      <c r="AH242" s="166">
        <f t="shared" si="227"/>
        <v>1.7345999999999999</v>
      </c>
      <c r="AI242" s="166">
        <f t="shared" si="227"/>
        <v>2</v>
      </c>
      <c r="AJ242" s="166">
        <f t="shared" si="222"/>
        <v>3.6734700000000002E-4</v>
      </c>
      <c r="AK242" s="114" t="str">
        <f>""</f>
        <v/>
      </c>
      <c r="AL242" s="7" t="str">
        <f>""</f>
        <v/>
      </c>
      <c r="AM242" s="7" t="str">
        <f>""</f>
        <v/>
      </c>
      <c r="AN242" s="7" t="str">
        <f>""</f>
        <v/>
      </c>
      <c r="AO242" s="7" t="str">
        <f>""</f>
        <v/>
      </c>
      <c r="AP242" s="7" t="str">
        <f>""</f>
        <v/>
      </c>
      <c r="AQ242" s="7" t="str">
        <f>""</f>
        <v/>
      </c>
      <c r="AR242" s="7" t="str">
        <f>""</f>
        <v/>
      </c>
      <c r="AS242" s="7" t="str">
        <f>""</f>
        <v/>
      </c>
      <c r="AT242" s="7" t="str">
        <f>""</f>
        <v/>
      </c>
      <c r="AU242" s="7" t="str">
        <f>""</f>
        <v/>
      </c>
      <c r="AV242" s="7" t="str">
        <f>""</f>
        <v/>
      </c>
      <c r="AW242" s="7" t="str">
        <f>""</f>
        <v/>
      </c>
      <c r="AX242" s="7" t="str">
        <f>""</f>
        <v/>
      </c>
      <c r="AY242" s="7" t="str">
        <f>""</f>
        <v/>
      </c>
      <c r="AZ242" s="118">
        <f t="shared" si="228"/>
        <v>0.6</v>
      </c>
      <c r="BA242" s="121" t="str">
        <f>""</f>
        <v/>
      </c>
      <c r="BB242" s="121" t="str">
        <f>""</f>
        <v/>
      </c>
      <c r="BC242" s="121" t="str">
        <f>""</f>
        <v/>
      </c>
    </row>
    <row r="243" spans="1:55" x14ac:dyDescent="0.25">
      <c r="A243" t="str">
        <f t="shared" si="223"/>
        <v>29010510</v>
      </c>
      <c r="D243">
        <v>2</v>
      </c>
      <c r="E243">
        <v>90</v>
      </c>
      <c r="F243">
        <v>105</v>
      </c>
      <c r="G243">
        <v>10</v>
      </c>
      <c r="H243">
        <v>10.9</v>
      </c>
      <c r="I243" t="str">
        <f>""</f>
        <v/>
      </c>
      <c r="J243" t="str">
        <f>""</f>
        <v/>
      </c>
      <c r="K243" t="str">
        <f>""</f>
        <v/>
      </c>
      <c r="L243" t="str">
        <f>""</f>
        <v/>
      </c>
      <c r="M243" s="114">
        <v>1196</v>
      </c>
      <c r="N243" s="7">
        <v>1196</v>
      </c>
      <c r="O243" s="7">
        <v>1196</v>
      </c>
      <c r="P243" s="7">
        <v>1196</v>
      </c>
      <c r="Q243">
        <v>1.3129999999999999</v>
      </c>
      <c r="R243">
        <v>1.3129999999999999</v>
      </c>
      <c r="S243">
        <v>1.3129999999999999</v>
      </c>
      <c r="T243">
        <v>1.3129999999999999</v>
      </c>
      <c r="U243">
        <f t="shared" si="224"/>
        <v>191</v>
      </c>
      <c r="V243">
        <f t="shared" si="224"/>
        <v>191</v>
      </c>
      <c r="W243">
        <f t="shared" si="224"/>
        <v>191</v>
      </c>
      <c r="X243">
        <f t="shared" si="219"/>
        <v>191</v>
      </c>
      <c r="Y243">
        <f t="shared" si="225"/>
        <v>33</v>
      </c>
      <c r="Z243">
        <f t="shared" si="225"/>
        <v>33</v>
      </c>
      <c r="AA243">
        <f t="shared" si="225"/>
        <v>33</v>
      </c>
      <c r="AB243">
        <f t="shared" si="220"/>
        <v>33</v>
      </c>
      <c r="AC243" s="212">
        <f t="shared" si="226"/>
        <v>6.954848293396574E-3</v>
      </c>
      <c r="AD243" s="212">
        <f t="shared" si="226"/>
        <v>6.954848293396574E-3</v>
      </c>
      <c r="AE243" s="212">
        <f t="shared" si="226"/>
        <v>6.954848293396574E-3</v>
      </c>
      <c r="AF243" s="212">
        <f t="shared" si="221"/>
        <v>6.954848293396574E-3</v>
      </c>
      <c r="AG243" s="166">
        <f t="shared" si="227"/>
        <v>3.969E-4</v>
      </c>
      <c r="AH243" s="166">
        <f t="shared" si="227"/>
        <v>1.7345999999999999</v>
      </c>
      <c r="AI243" s="166">
        <f t="shared" si="227"/>
        <v>2</v>
      </c>
      <c r="AJ243" s="166">
        <f t="shared" si="222"/>
        <v>3.6734700000000002E-4</v>
      </c>
      <c r="AK243" s="114" t="str">
        <f>""</f>
        <v/>
      </c>
      <c r="AL243" s="7" t="str">
        <f>""</f>
        <v/>
      </c>
      <c r="AM243" s="7" t="str">
        <f>""</f>
        <v/>
      </c>
      <c r="AN243" s="7" t="str">
        <f>""</f>
        <v/>
      </c>
      <c r="AO243" s="7" t="str">
        <f>""</f>
        <v/>
      </c>
      <c r="AP243" s="7" t="str">
        <f>""</f>
        <v/>
      </c>
      <c r="AQ243" s="7" t="str">
        <f>""</f>
        <v/>
      </c>
      <c r="AR243" s="7" t="str">
        <f>""</f>
        <v/>
      </c>
      <c r="AS243" s="7" t="str">
        <f>""</f>
        <v/>
      </c>
      <c r="AT243" s="7" t="str">
        <f>""</f>
        <v/>
      </c>
      <c r="AU243" s="7" t="str">
        <f>""</f>
        <v/>
      </c>
      <c r="AV243" s="7" t="str">
        <f>""</f>
        <v/>
      </c>
      <c r="AW243" s="7" t="str">
        <f>""</f>
        <v/>
      </c>
      <c r="AX243" s="7" t="str">
        <f>""</f>
        <v/>
      </c>
      <c r="AY243" s="7" t="str">
        <f>""</f>
        <v/>
      </c>
      <c r="AZ243" s="118">
        <f t="shared" si="228"/>
        <v>0.7</v>
      </c>
      <c r="BA243" s="121" t="str">
        <f>""</f>
        <v/>
      </c>
      <c r="BB243" s="121" t="str">
        <f>""</f>
        <v/>
      </c>
      <c r="BC243" s="121" t="str">
        <f>""</f>
        <v/>
      </c>
    </row>
    <row r="244" spans="1:55" x14ac:dyDescent="0.25">
      <c r="A244" t="str">
        <f t="shared" si="223"/>
        <v>29011510</v>
      </c>
      <c r="D244">
        <v>2</v>
      </c>
      <c r="E244">
        <v>90</v>
      </c>
      <c r="F244">
        <v>115</v>
      </c>
      <c r="G244">
        <v>10</v>
      </c>
      <c r="H244">
        <v>10.9</v>
      </c>
      <c r="I244" t="str">
        <f>""</f>
        <v/>
      </c>
      <c r="J244" t="str">
        <f>""</f>
        <v/>
      </c>
      <c r="K244" t="str">
        <f>""</f>
        <v/>
      </c>
      <c r="L244" t="str">
        <f>""</f>
        <v/>
      </c>
      <c r="M244" s="114">
        <v>1326</v>
      </c>
      <c r="N244" s="7">
        <v>1326</v>
      </c>
      <c r="O244" s="7">
        <v>1326</v>
      </c>
      <c r="P244" s="7">
        <v>1326</v>
      </c>
      <c r="Q244">
        <v>1.3129999999999999</v>
      </c>
      <c r="R244">
        <v>1.3129999999999999</v>
      </c>
      <c r="S244">
        <v>1.3129999999999999</v>
      </c>
      <c r="T244">
        <v>1.3129999999999999</v>
      </c>
      <c r="U244">
        <f t="shared" si="224"/>
        <v>212</v>
      </c>
      <c r="V244">
        <f t="shared" si="224"/>
        <v>212</v>
      </c>
      <c r="W244">
        <f t="shared" si="224"/>
        <v>212</v>
      </c>
      <c r="X244">
        <f t="shared" si="219"/>
        <v>212</v>
      </c>
      <c r="Y244">
        <f t="shared" si="225"/>
        <v>36</v>
      </c>
      <c r="Z244">
        <f t="shared" si="225"/>
        <v>36</v>
      </c>
      <c r="AA244">
        <f t="shared" si="225"/>
        <v>36</v>
      </c>
      <c r="AB244">
        <f t="shared" si="220"/>
        <v>36</v>
      </c>
      <c r="AC244" s="212">
        <f t="shared" si="226"/>
        <v>8.5838988345754014E-3</v>
      </c>
      <c r="AD244" s="212">
        <f t="shared" si="226"/>
        <v>8.5838988345754014E-3</v>
      </c>
      <c r="AE244" s="212">
        <f t="shared" si="226"/>
        <v>8.5838988345754014E-3</v>
      </c>
      <c r="AF244" s="212">
        <f t="shared" si="221"/>
        <v>8.5838988345754014E-3</v>
      </c>
      <c r="AG244" s="166">
        <f t="shared" si="227"/>
        <v>3.969E-4</v>
      </c>
      <c r="AH244" s="166">
        <f t="shared" si="227"/>
        <v>1.7345999999999999</v>
      </c>
      <c r="AI244" s="166">
        <f t="shared" si="227"/>
        <v>2</v>
      </c>
      <c r="AJ244" s="166">
        <f t="shared" si="222"/>
        <v>3.6734700000000002E-4</v>
      </c>
      <c r="AK244" s="114" t="str">
        <f>""</f>
        <v/>
      </c>
      <c r="AL244" s="7" t="str">
        <f>""</f>
        <v/>
      </c>
      <c r="AM244" s="7" t="str">
        <f>""</f>
        <v/>
      </c>
      <c r="AN244" s="7" t="str">
        <f>""</f>
        <v/>
      </c>
      <c r="AO244" s="7" t="str">
        <f>""</f>
        <v/>
      </c>
      <c r="AP244" s="7" t="str">
        <f>""</f>
        <v/>
      </c>
      <c r="AQ244" s="7" t="str">
        <f>""</f>
        <v/>
      </c>
      <c r="AR244" s="7" t="str">
        <f>""</f>
        <v/>
      </c>
      <c r="AS244" s="7" t="str">
        <f>""</f>
        <v/>
      </c>
      <c r="AT244" s="7" t="str">
        <f>""</f>
        <v/>
      </c>
      <c r="AU244" s="7" t="str">
        <f>""</f>
        <v/>
      </c>
      <c r="AV244" s="7" t="str">
        <f>""</f>
        <v/>
      </c>
      <c r="AW244" s="7" t="str">
        <f>""</f>
        <v/>
      </c>
      <c r="AX244" s="7" t="str">
        <f>""</f>
        <v/>
      </c>
      <c r="AY244" s="7" t="str">
        <f>""</f>
        <v/>
      </c>
      <c r="AZ244" s="118">
        <f t="shared" si="228"/>
        <v>0.8</v>
      </c>
      <c r="BA244" s="121" t="str">
        <f>""</f>
        <v/>
      </c>
      <c r="BB244" s="121" t="str">
        <f>""</f>
        <v/>
      </c>
      <c r="BC244" s="121" t="str">
        <f>""</f>
        <v/>
      </c>
    </row>
    <row r="245" spans="1:55" x14ac:dyDescent="0.25">
      <c r="A245" t="str">
        <f t="shared" si="223"/>
        <v>29013510</v>
      </c>
      <c r="D245">
        <v>2</v>
      </c>
      <c r="E245">
        <v>90</v>
      </c>
      <c r="F245">
        <v>135</v>
      </c>
      <c r="G245">
        <v>10</v>
      </c>
      <c r="H245">
        <v>10.9</v>
      </c>
      <c r="I245" t="str">
        <f>""</f>
        <v/>
      </c>
      <c r="J245" t="str">
        <f>""</f>
        <v/>
      </c>
      <c r="K245" t="str">
        <f>""</f>
        <v/>
      </c>
      <c r="L245" t="str">
        <f>""</f>
        <v/>
      </c>
      <c r="M245" s="114">
        <v>1586</v>
      </c>
      <c r="N245" s="7">
        <v>1586</v>
      </c>
      <c r="O245" s="7">
        <v>1586</v>
      </c>
      <c r="P245" s="7">
        <v>1586</v>
      </c>
      <c r="Q245">
        <v>1.3129999999999999</v>
      </c>
      <c r="R245">
        <v>1.3129999999999999</v>
      </c>
      <c r="S245">
        <v>1.3129999999999999</v>
      </c>
      <c r="T245">
        <v>1.3129999999999999</v>
      </c>
      <c r="U245">
        <f t="shared" si="224"/>
        <v>253</v>
      </c>
      <c r="V245">
        <f t="shared" si="224"/>
        <v>253</v>
      </c>
      <c r="W245">
        <f t="shared" si="224"/>
        <v>253</v>
      </c>
      <c r="X245">
        <f t="shared" si="219"/>
        <v>253</v>
      </c>
      <c r="Y245">
        <f t="shared" si="225"/>
        <v>44</v>
      </c>
      <c r="Z245">
        <f t="shared" si="225"/>
        <v>44</v>
      </c>
      <c r="AA245">
        <f t="shared" si="225"/>
        <v>44</v>
      </c>
      <c r="AB245">
        <f t="shared" si="220"/>
        <v>44</v>
      </c>
      <c r="AC245" s="212">
        <f t="shared" si="226"/>
        <v>1.3622600659970974E-2</v>
      </c>
      <c r="AD245" s="212">
        <f t="shared" si="226"/>
        <v>1.3622600659970974E-2</v>
      </c>
      <c r="AE245" s="212">
        <f t="shared" si="226"/>
        <v>1.3622600659970974E-2</v>
      </c>
      <c r="AF245" s="212">
        <f t="shared" si="221"/>
        <v>1.3622600659970974E-2</v>
      </c>
      <c r="AG245" s="166">
        <f t="shared" si="227"/>
        <v>3.969E-4</v>
      </c>
      <c r="AH245" s="166">
        <f t="shared" si="227"/>
        <v>1.7345999999999999</v>
      </c>
      <c r="AI245" s="166">
        <f t="shared" si="227"/>
        <v>2</v>
      </c>
      <c r="AJ245" s="166">
        <f t="shared" si="222"/>
        <v>3.6734700000000002E-4</v>
      </c>
      <c r="AK245" s="114" t="str">
        <f>""</f>
        <v/>
      </c>
      <c r="AL245" s="7" t="str">
        <f>""</f>
        <v/>
      </c>
      <c r="AM245" s="7" t="str">
        <f>""</f>
        <v/>
      </c>
      <c r="AN245" s="7" t="str">
        <f>""</f>
        <v/>
      </c>
      <c r="AO245" s="7" t="str">
        <f>""</f>
        <v/>
      </c>
      <c r="AP245" s="7" t="str">
        <f>""</f>
        <v/>
      </c>
      <c r="AQ245" s="7" t="str">
        <f>""</f>
        <v/>
      </c>
      <c r="AR245" s="7" t="str">
        <f>""</f>
        <v/>
      </c>
      <c r="AS245" s="7" t="str">
        <f>""</f>
        <v/>
      </c>
      <c r="AT245" s="7" t="str">
        <f>""</f>
        <v/>
      </c>
      <c r="AU245" s="7" t="str">
        <f>""</f>
        <v/>
      </c>
      <c r="AV245" s="7" t="str">
        <f>""</f>
        <v/>
      </c>
      <c r="AW245" s="7" t="str">
        <f>""</f>
        <v/>
      </c>
      <c r="AX245" s="7" t="str">
        <f>""</f>
        <v/>
      </c>
      <c r="AY245" s="7" t="str">
        <f>""</f>
        <v/>
      </c>
      <c r="AZ245" s="118">
        <f t="shared" si="228"/>
        <v>0.9</v>
      </c>
      <c r="BA245" s="121" t="str">
        <f>""</f>
        <v/>
      </c>
      <c r="BB245" s="121" t="str">
        <f>""</f>
        <v/>
      </c>
      <c r="BC245" s="121" t="str">
        <f>""</f>
        <v/>
      </c>
    </row>
    <row r="246" spans="1:55" x14ac:dyDescent="0.25">
      <c r="A246" t="str">
        <f t="shared" si="223"/>
        <v>29015510</v>
      </c>
      <c r="D246">
        <v>2</v>
      </c>
      <c r="E246">
        <v>90</v>
      </c>
      <c r="F246">
        <v>155</v>
      </c>
      <c r="G246">
        <v>10</v>
      </c>
      <c r="H246">
        <v>10.9</v>
      </c>
      <c r="I246" t="str">
        <f>""</f>
        <v/>
      </c>
      <c r="J246" t="str">
        <f>""</f>
        <v/>
      </c>
      <c r="K246" t="str">
        <f>""</f>
        <v/>
      </c>
      <c r="L246" t="str">
        <f>""</f>
        <v/>
      </c>
      <c r="M246" s="114">
        <v>1846</v>
      </c>
      <c r="N246" s="7">
        <v>1846</v>
      </c>
      <c r="O246" s="7">
        <v>1846</v>
      </c>
      <c r="P246" s="7">
        <v>1846</v>
      </c>
      <c r="Q246">
        <v>1.3129999999999999</v>
      </c>
      <c r="R246">
        <v>1.3129999999999999</v>
      </c>
      <c r="S246">
        <v>1.3129999999999999</v>
      </c>
      <c r="T246">
        <v>1.3129999999999999</v>
      </c>
      <c r="U246">
        <f t="shared" si="224"/>
        <v>295</v>
      </c>
      <c r="V246">
        <f t="shared" si="224"/>
        <v>295</v>
      </c>
      <c r="W246">
        <f t="shared" si="224"/>
        <v>295</v>
      </c>
      <c r="X246">
        <f t="shared" si="219"/>
        <v>295</v>
      </c>
      <c r="Y246">
        <f t="shared" si="225"/>
        <v>51</v>
      </c>
      <c r="Z246">
        <f t="shared" si="225"/>
        <v>51</v>
      </c>
      <c r="AA246">
        <f t="shared" si="225"/>
        <v>51</v>
      </c>
      <c r="AB246">
        <f t="shared" si="220"/>
        <v>51</v>
      </c>
      <c r="AC246" s="212">
        <f t="shared" si="226"/>
        <v>1.9383739920887457E-2</v>
      </c>
      <c r="AD246" s="212">
        <f t="shared" si="226"/>
        <v>1.9383739920887457E-2</v>
      </c>
      <c r="AE246" s="212">
        <f t="shared" si="226"/>
        <v>1.9383739920887457E-2</v>
      </c>
      <c r="AF246" s="212">
        <f t="shared" si="221"/>
        <v>1.9383739920887457E-2</v>
      </c>
      <c r="AG246" s="166">
        <f t="shared" si="227"/>
        <v>3.969E-4</v>
      </c>
      <c r="AH246" s="166">
        <f t="shared" si="227"/>
        <v>1.7345999999999999</v>
      </c>
      <c r="AI246" s="166">
        <f t="shared" si="227"/>
        <v>2</v>
      </c>
      <c r="AJ246" s="166">
        <f t="shared" si="222"/>
        <v>3.6734700000000002E-4</v>
      </c>
      <c r="AK246" s="114" t="str">
        <f>""</f>
        <v/>
      </c>
      <c r="AL246" s="7" t="str">
        <f>""</f>
        <v/>
      </c>
      <c r="AM246" s="7" t="str">
        <f>""</f>
        <v/>
      </c>
      <c r="AN246" s="7" t="str">
        <f>""</f>
        <v/>
      </c>
      <c r="AO246" s="7" t="str">
        <f>""</f>
        <v/>
      </c>
      <c r="AP246" s="7" t="str">
        <f>""</f>
        <v/>
      </c>
      <c r="AQ246" s="7" t="str">
        <f>""</f>
        <v/>
      </c>
      <c r="AR246" s="7" t="str">
        <f>""</f>
        <v/>
      </c>
      <c r="AS246" s="7" t="str">
        <f>""</f>
        <v/>
      </c>
      <c r="AT246" s="7" t="str">
        <f>""</f>
        <v/>
      </c>
      <c r="AU246" s="7" t="str">
        <f>""</f>
        <v/>
      </c>
      <c r="AV246" s="7" t="str">
        <f>""</f>
        <v/>
      </c>
      <c r="AW246" s="7" t="str">
        <f>""</f>
        <v/>
      </c>
      <c r="AX246" s="7" t="str">
        <f>""</f>
        <v/>
      </c>
      <c r="AY246" s="7" t="str">
        <f>""</f>
        <v/>
      </c>
      <c r="AZ246" s="118">
        <f t="shared" si="228"/>
        <v>1</v>
      </c>
      <c r="BA246" s="121" t="str">
        <f>""</f>
        <v/>
      </c>
      <c r="BB246" s="121" t="str">
        <f>""</f>
        <v/>
      </c>
      <c r="BC246" s="121" t="str">
        <f>""</f>
        <v/>
      </c>
    </row>
    <row r="247" spans="1:55" x14ac:dyDescent="0.25">
      <c r="A247" t="str">
        <f t="shared" si="223"/>
        <v>29017510</v>
      </c>
      <c r="D247">
        <v>2</v>
      </c>
      <c r="E247">
        <v>90</v>
      </c>
      <c r="F247">
        <v>175</v>
      </c>
      <c r="G247">
        <v>10</v>
      </c>
      <c r="H247">
        <v>10.9</v>
      </c>
      <c r="I247" t="str">
        <f>""</f>
        <v/>
      </c>
      <c r="J247" t="str">
        <f>""</f>
        <v/>
      </c>
      <c r="K247" t="str">
        <f>""</f>
        <v/>
      </c>
      <c r="L247" t="str">
        <f>""</f>
        <v/>
      </c>
      <c r="M247" s="114">
        <v>2106</v>
      </c>
      <c r="N247" s="7">
        <v>2106</v>
      </c>
      <c r="O247" s="7">
        <v>2106</v>
      </c>
      <c r="P247" s="7">
        <v>2106</v>
      </c>
      <c r="Q247">
        <v>1.3129999999999999</v>
      </c>
      <c r="R247">
        <v>1.3129999999999999</v>
      </c>
      <c r="S247">
        <v>1.3129999999999999</v>
      </c>
      <c r="T247">
        <v>1.3129999999999999</v>
      </c>
      <c r="U247">
        <f t="shared" si="224"/>
        <v>337</v>
      </c>
      <c r="V247">
        <f t="shared" si="224"/>
        <v>337</v>
      </c>
      <c r="W247">
        <f t="shared" si="224"/>
        <v>337</v>
      </c>
      <c r="X247">
        <f t="shared" si="219"/>
        <v>337</v>
      </c>
      <c r="Y247">
        <f t="shared" si="225"/>
        <v>58</v>
      </c>
      <c r="Z247">
        <f t="shared" si="225"/>
        <v>58</v>
      </c>
      <c r="AA247">
        <f t="shared" si="225"/>
        <v>58</v>
      </c>
      <c r="AB247">
        <f t="shared" si="220"/>
        <v>58</v>
      </c>
      <c r="AC247" s="212">
        <f t="shared" si="226"/>
        <v>2.6416622332402183E-2</v>
      </c>
      <c r="AD247" s="212">
        <f t="shared" si="226"/>
        <v>2.6416622332402183E-2</v>
      </c>
      <c r="AE247" s="212">
        <f t="shared" si="226"/>
        <v>2.6416622332402183E-2</v>
      </c>
      <c r="AF247" s="212">
        <f t="shared" si="221"/>
        <v>2.6416622332402183E-2</v>
      </c>
      <c r="AG247" s="166">
        <f t="shared" si="227"/>
        <v>3.969E-4</v>
      </c>
      <c r="AH247" s="166">
        <f t="shared" si="227"/>
        <v>1.7345999999999999</v>
      </c>
      <c r="AI247" s="166">
        <f t="shared" si="227"/>
        <v>2</v>
      </c>
      <c r="AJ247" s="166">
        <f t="shared" si="222"/>
        <v>3.6734700000000002E-4</v>
      </c>
      <c r="AK247" s="114" t="str">
        <f>""</f>
        <v/>
      </c>
      <c r="AL247" s="7" t="str">
        <f>""</f>
        <v/>
      </c>
      <c r="AM247" s="7" t="str">
        <f>""</f>
        <v/>
      </c>
      <c r="AN247" s="7" t="str">
        <f>""</f>
        <v/>
      </c>
      <c r="AO247" s="7" t="str">
        <f>""</f>
        <v/>
      </c>
      <c r="AP247" s="7" t="str">
        <f>""</f>
        <v/>
      </c>
      <c r="AQ247" s="7" t="str">
        <f>""</f>
        <v/>
      </c>
      <c r="AR247" s="7" t="str">
        <f>""</f>
        <v/>
      </c>
      <c r="AS247" s="7" t="str">
        <f>""</f>
        <v/>
      </c>
      <c r="AT247" s="7" t="str">
        <f>""</f>
        <v/>
      </c>
      <c r="AU247" s="7" t="str">
        <f>""</f>
        <v/>
      </c>
      <c r="AV247" s="7" t="str">
        <f>""</f>
        <v/>
      </c>
      <c r="AW247" s="7" t="str">
        <f>""</f>
        <v/>
      </c>
      <c r="AX247" s="7" t="str">
        <f>""</f>
        <v/>
      </c>
      <c r="AY247" s="7" t="str">
        <f>""</f>
        <v/>
      </c>
      <c r="AZ247" s="118">
        <f t="shared" si="228"/>
        <v>1.2</v>
      </c>
      <c r="BA247" s="121" t="str">
        <f>""</f>
        <v/>
      </c>
      <c r="BB247" s="121" t="str">
        <f>""</f>
        <v/>
      </c>
      <c r="BC247" s="121" t="str">
        <f>""</f>
        <v/>
      </c>
    </row>
    <row r="248" spans="1:55" x14ac:dyDescent="0.25">
      <c r="A248" t="str">
        <f t="shared" si="223"/>
        <v>29019510</v>
      </c>
      <c r="D248">
        <v>2</v>
      </c>
      <c r="E248">
        <v>90</v>
      </c>
      <c r="F248">
        <v>195</v>
      </c>
      <c r="G248">
        <v>10</v>
      </c>
      <c r="H248">
        <v>10.9</v>
      </c>
      <c r="I248" t="str">
        <f>""</f>
        <v/>
      </c>
      <c r="J248" t="str">
        <f>""</f>
        <v/>
      </c>
      <c r="K248" t="str">
        <f>""</f>
        <v/>
      </c>
      <c r="L248" t="str">
        <f>""</f>
        <v/>
      </c>
      <c r="M248" s="114">
        <v>2366</v>
      </c>
      <c r="N248" s="7">
        <v>2366</v>
      </c>
      <c r="O248" s="7">
        <v>2366</v>
      </c>
      <c r="P248" s="7">
        <v>2366</v>
      </c>
      <c r="Q248">
        <v>1.3129999999999999</v>
      </c>
      <c r="R248">
        <v>1.3129999999999999</v>
      </c>
      <c r="S248">
        <v>1.3129999999999999</v>
      </c>
      <c r="T248">
        <v>1.3129999999999999</v>
      </c>
      <c r="U248">
        <f t="shared" si="224"/>
        <v>378</v>
      </c>
      <c r="V248">
        <f t="shared" si="224"/>
        <v>378</v>
      </c>
      <c r="W248">
        <f t="shared" si="224"/>
        <v>378</v>
      </c>
      <c r="X248">
        <f t="shared" si="219"/>
        <v>378</v>
      </c>
      <c r="Y248">
        <f t="shared" si="225"/>
        <v>65</v>
      </c>
      <c r="Z248">
        <f t="shared" si="225"/>
        <v>65</v>
      </c>
      <c r="AA248">
        <f t="shared" si="225"/>
        <v>65</v>
      </c>
      <c r="AB248">
        <f t="shared" si="220"/>
        <v>65</v>
      </c>
      <c r="AC248" s="212">
        <f t="shared" si="226"/>
        <v>3.481353899154363E-2</v>
      </c>
      <c r="AD248" s="212">
        <f t="shared" si="226"/>
        <v>3.481353899154363E-2</v>
      </c>
      <c r="AE248" s="212">
        <f t="shared" si="226"/>
        <v>3.481353899154363E-2</v>
      </c>
      <c r="AF248" s="212">
        <f t="shared" si="221"/>
        <v>3.481353899154363E-2</v>
      </c>
      <c r="AG248" s="166">
        <f t="shared" si="227"/>
        <v>3.969E-4</v>
      </c>
      <c r="AH248" s="166">
        <f t="shared" si="227"/>
        <v>1.7345999999999999</v>
      </c>
      <c r="AI248" s="166">
        <f t="shared" si="227"/>
        <v>2</v>
      </c>
      <c r="AJ248" s="166">
        <f t="shared" si="222"/>
        <v>3.6734700000000002E-4</v>
      </c>
      <c r="AK248" s="114" t="str">
        <f>""</f>
        <v/>
      </c>
      <c r="AL248" s="7" t="str">
        <f>""</f>
        <v/>
      </c>
      <c r="AM248" s="7" t="str">
        <f>""</f>
        <v/>
      </c>
      <c r="AN248" s="7" t="str">
        <f>""</f>
        <v/>
      </c>
      <c r="AO248" s="7" t="str">
        <f>""</f>
        <v/>
      </c>
      <c r="AP248" s="7" t="str">
        <f>""</f>
        <v/>
      </c>
      <c r="AQ248" s="7" t="str">
        <f>""</f>
        <v/>
      </c>
      <c r="AR248" s="7" t="str">
        <f>""</f>
        <v/>
      </c>
      <c r="AS248" s="7" t="str">
        <f>""</f>
        <v/>
      </c>
      <c r="AT248" s="7" t="str">
        <f>""</f>
        <v/>
      </c>
      <c r="AU248" s="7" t="str">
        <f>""</f>
        <v/>
      </c>
      <c r="AV248" s="7" t="str">
        <f>""</f>
        <v/>
      </c>
      <c r="AW248" s="7" t="str">
        <f>""</f>
        <v/>
      </c>
      <c r="AX248" s="7" t="str">
        <f>""</f>
        <v/>
      </c>
      <c r="AY248" s="7" t="str">
        <f>""</f>
        <v/>
      </c>
      <c r="AZ248" s="118">
        <f t="shared" si="228"/>
        <v>1.3</v>
      </c>
      <c r="BA248" s="121" t="str">
        <f>""</f>
        <v/>
      </c>
      <c r="BB248" s="121" t="str">
        <f>""</f>
        <v/>
      </c>
      <c r="BC248" s="121" t="str">
        <f>""</f>
        <v/>
      </c>
    </row>
    <row r="249" spans="1:55" x14ac:dyDescent="0.25">
      <c r="A249" t="str">
        <f t="shared" si="223"/>
        <v>29021510</v>
      </c>
      <c r="D249">
        <v>2</v>
      </c>
      <c r="E249">
        <v>90</v>
      </c>
      <c r="F249">
        <v>215</v>
      </c>
      <c r="G249">
        <v>10</v>
      </c>
      <c r="H249">
        <v>10.9</v>
      </c>
      <c r="I249" t="str">
        <f>""</f>
        <v/>
      </c>
      <c r="J249" t="str">
        <f>""</f>
        <v/>
      </c>
      <c r="K249" t="str">
        <f>""</f>
        <v/>
      </c>
      <c r="L249" t="str">
        <f>""</f>
        <v/>
      </c>
      <c r="M249" s="114">
        <v>2626</v>
      </c>
      <c r="N249" s="7">
        <v>2626</v>
      </c>
      <c r="O249" s="7">
        <v>2626</v>
      </c>
      <c r="P249" s="7">
        <v>2626</v>
      </c>
      <c r="Q249">
        <v>1.3129999999999999</v>
      </c>
      <c r="R249">
        <v>1.3129999999999999</v>
      </c>
      <c r="S249">
        <v>1.3129999999999999</v>
      </c>
      <c r="T249">
        <v>1.3129999999999999</v>
      </c>
      <c r="U249">
        <f t="shared" si="224"/>
        <v>420</v>
      </c>
      <c r="V249">
        <f t="shared" si="224"/>
        <v>420</v>
      </c>
      <c r="W249">
        <f t="shared" si="224"/>
        <v>420</v>
      </c>
      <c r="X249">
        <f t="shared" si="219"/>
        <v>420</v>
      </c>
      <c r="Y249">
        <f t="shared" si="225"/>
        <v>72</v>
      </c>
      <c r="Z249">
        <f t="shared" si="225"/>
        <v>72</v>
      </c>
      <c r="AA249">
        <f t="shared" si="225"/>
        <v>72</v>
      </c>
      <c r="AB249">
        <f t="shared" si="220"/>
        <v>72</v>
      </c>
      <c r="AC249" s="212">
        <f t="shared" si="226"/>
        <v>4.4663821959355594E-2</v>
      </c>
      <c r="AD249" s="212">
        <f t="shared" si="226"/>
        <v>4.4663821959355594E-2</v>
      </c>
      <c r="AE249" s="212">
        <f t="shared" si="226"/>
        <v>4.4663821959355594E-2</v>
      </c>
      <c r="AF249" s="212">
        <f t="shared" si="221"/>
        <v>4.4663821959355594E-2</v>
      </c>
      <c r="AG249" s="166">
        <f t="shared" si="227"/>
        <v>3.969E-4</v>
      </c>
      <c r="AH249" s="166">
        <f t="shared" si="227"/>
        <v>1.7345999999999999</v>
      </c>
      <c r="AI249" s="166">
        <f t="shared" si="227"/>
        <v>2</v>
      </c>
      <c r="AJ249" s="166">
        <f t="shared" si="222"/>
        <v>3.6734700000000002E-4</v>
      </c>
      <c r="AK249" s="114" t="str">
        <f>""</f>
        <v/>
      </c>
      <c r="AL249" s="7" t="str">
        <f>""</f>
        <v/>
      </c>
      <c r="AM249" s="7" t="str">
        <f>""</f>
        <v/>
      </c>
      <c r="AN249" s="7" t="str">
        <f>""</f>
        <v/>
      </c>
      <c r="AO249" s="7" t="str">
        <f>""</f>
        <v/>
      </c>
      <c r="AP249" s="7" t="str">
        <f>""</f>
        <v/>
      </c>
      <c r="AQ249" s="7" t="str">
        <f>""</f>
        <v/>
      </c>
      <c r="AR249" s="7" t="str">
        <f>""</f>
        <v/>
      </c>
      <c r="AS249" s="7" t="str">
        <f>""</f>
        <v/>
      </c>
      <c r="AT249" s="7" t="str">
        <f>""</f>
        <v/>
      </c>
      <c r="AU249" s="7" t="str">
        <f>""</f>
        <v/>
      </c>
      <c r="AV249" s="7" t="str">
        <f>""</f>
        <v/>
      </c>
      <c r="AW249" s="7" t="str">
        <f>""</f>
        <v/>
      </c>
      <c r="AX249" s="7" t="str">
        <f>""</f>
        <v/>
      </c>
      <c r="AY249" s="7" t="str">
        <f>""</f>
        <v/>
      </c>
      <c r="AZ249" s="118">
        <f t="shared" si="228"/>
        <v>1.4</v>
      </c>
      <c r="BA249" s="121" t="str">
        <f>""</f>
        <v/>
      </c>
      <c r="BB249" s="121" t="str">
        <f>""</f>
        <v/>
      </c>
      <c r="BC249" s="121" t="str">
        <f>""</f>
        <v/>
      </c>
    </row>
    <row r="250" spans="1:55" x14ac:dyDescent="0.25">
      <c r="A250" t="str">
        <f t="shared" si="223"/>
        <v>29023510</v>
      </c>
      <c r="D250">
        <v>2</v>
      </c>
      <c r="E250">
        <v>90</v>
      </c>
      <c r="F250">
        <v>235</v>
      </c>
      <c r="G250">
        <v>10</v>
      </c>
      <c r="H250">
        <v>10.9</v>
      </c>
      <c r="I250" t="str">
        <f>""</f>
        <v/>
      </c>
      <c r="J250" t="str">
        <f>""</f>
        <v/>
      </c>
      <c r="K250" t="str">
        <f>""</f>
        <v/>
      </c>
      <c r="L250" t="str">
        <f>""</f>
        <v/>
      </c>
      <c r="M250" s="114">
        <v>2886</v>
      </c>
      <c r="N250" s="7">
        <v>2886</v>
      </c>
      <c r="O250" s="7">
        <v>2886</v>
      </c>
      <c r="P250" s="7">
        <v>2886</v>
      </c>
      <c r="Q250">
        <v>1.3129999999999999</v>
      </c>
      <c r="R250">
        <v>1.3129999999999999</v>
      </c>
      <c r="S250">
        <v>1.3129999999999999</v>
      </c>
      <c r="T250">
        <v>1.3129999999999999</v>
      </c>
      <c r="U250">
        <f t="shared" si="224"/>
        <v>461</v>
      </c>
      <c r="V250">
        <f t="shared" si="224"/>
        <v>461</v>
      </c>
      <c r="W250">
        <f t="shared" si="224"/>
        <v>461</v>
      </c>
      <c r="X250">
        <f t="shared" si="219"/>
        <v>461</v>
      </c>
      <c r="Y250">
        <f t="shared" si="225"/>
        <v>79</v>
      </c>
      <c r="Z250">
        <f t="shared" si="225"/>
        <v>79</v>
      </c>
      <c r="AA250">
        <f t="shared" si="225"/>
        <v>79</v>
      </c>
      <c r="AB250">
        <f t="shared" si="220"/>
        <v>79</v>
      </c>
      <c r="AC250" s="212">
        <f t="shared" si="226"/>
        <v>5.6054249284101999E-2</v>
      </c>
      <c r="AD250" s="212">
        <f t="shared" si="226"/>
        <v>5.6054249284101999E-2</v>
      </c>
      <c r="AE250" s="212">
        <f t="shared" si="226"/>
        <v>5.6054249284101999E-2</v>
      </c>
      <c r="AF250" s="212">
        <f t="shared" si="221"/>
        <v>5.6054249284101999E-2</v>
      </c>
      <c r="AG250" s="166">
        <f t="shared" si="227"/>
        <v>3.969E-4</v>
      </c>
      <c r="AH250" s="166">
        <f t="shared" si="227"/>
        <v>1.7345999999999999</v>
      </c>
      <c r="AI250" s="166">
        <f t="shared" si="227"/>
        <v>2</v>
      </c>
      <c r="AJ250" s="166">
        <f t="shared" si="222"/>
        <v>3.6734700000000002E-4</v>
      </c>
      <c r="AK250" s="114" t="str">
        <f>""</f>
        <v/>
      </c>
      <c r="AL250" s="7" t="str">
        <f>""</f>
        <v/>
      </c>
      <c r="AM250" s="7" t="str">
        <f>""</f>
        <v/>
      </c>
      <c r="AN250" s="7" t="str">
        <f>""</f>
        <v/>
      </c>
      <c r="AO250" s="7" t="str">
        <f>""</f>
        <v/>
      </c>
      <c r="AP250" s="7" t="str">
        <f>""</f>
        <v/>
      </c>
      <c r="AQ250" s="7" t="str">
        <f>""</f>
        <v/>
      </c>
      <c r="AR250" s="7" t="str">
        <f>""</f>
        <v/>
      </c>
      <c r="AS250" s="7" t="str">
        <f>""</f>
        <v/>
      </c>
      <c r="AT250" s="7" t="str">
        <f>""</f>
        <v/>
      </c>
      <c r="AU250" s="7" t="str">
        <f>""</f>
        <v/>
      </c>
      <c r="AV250" s="7" t="str">
        <f>""</f>
        <v/>
      </c>
      <c r="AW250" s="7" t="str">
        <f>""</f>
        <v/>
      </c>
      <c r="AX250" s="7" t="str">
        <f>""</f>
        <v/>
      </c>
      <c r="AY250" s="7" t="str">
        <f>""</f>
        <v/>
      </c>
      <c r="AZ250" s="118">
        <f t="shared" si="228"/>
        <v>1.6</v>
      </c>
      <c r="BA250" s="121" t="str">
        <f>""</f>
        <v/>
      </c>
      <c r="BB250" s="121" t="str">
        <f>""</f>
        <v/>
      </c>
      <c r="BC250" s="121" t="str">
        <f>""</f>
        <v/>
      </c>
    </row>
    <row r="251" spans="1:55" x14ac:dyDescent="0.25">
      <c r="A251" t="str">
        <f t="shared" si="223"/>
        <v>2955510</v>
      </c>
      <c r="D251">
        <v>2</v>
      </c>
      <c r="E251">
        <v>95</v>
      </c>
      <c r="F251">
        <v>55</v>
      </c>
      <c r="G251">
        <v>10</v>
      </c>
      <c r="H251">
        <v>10.9</v>
      </c>
      <c r="I251" t="str">
        <f>""</f>
        <v/>
      </c>
      <c r="J251" t="str">
        <f>""</f>
        <v/>
      </c>
      <c r="K251" t="str">
        <f>""</f>
        <v/>
      </c>
      <c r="L251" t="str">
        <f>""</f>
        <v/>
      </c>
      <c r="M251" s="114">
        <v>552.72</v>
      </c>
      <c r="N251" s="7">
        <v>552.72</v>
      </c>
      <c r="O251" s="7">
        <v>552.72</v>
      </c>
      <c r="P251" s="7">
        <v>552.72</v>
      </c>
      <c r="Q251">
        <v>1.3073999999999999</v>
      </c>
      <c r="R251">
        <v>1.3073999999999999</v>
      </c>
      <c r="S251">
        <v>1.3073999999999999</v>
      </c>
      <c r="T251">
        <v>1.3073999999999999</v>
      </c>
      <c r="U251">
        <f t="shared" si="224"/>
        <v>89</v>
      </c>
      <c r="V251">
        <f t="shared" si="224"/>
        <v>89</v>
      </c>
      <c r="W251">
        <f t="shared" si="224"/>
        <v>89</v>
      </c>
      <c r="X251">
        <f t="shared" si="219"/>
        <v>89</v>
      </c>
      <c r="Y251">
        <f t="shared" si="225"/>
        <v>15</v>
      </c>
      <c r="Z251">
        <f t="shared" si="225"/>
        <v>15</v>
      </c>
      <c r="AA251">
        <f t="shared" si="225"/>
        <v>15</v>
      </c>
      <c r="AB251">
        <f t="shared" si="220"/>
        <v>15</v>
      </c>
      <c r="AC251" s="212">
        <f t="shared" si="226"/>
        <v>1.1563468731001451E-3</v>
      </c>
      <c r="AD251" s="212">
        <f t="shared" si="226"/>
        <v>1.1563468731001451E-3</v>
      </c>
      <c r="AE251" s="212">
        <f t="shared" si="226"/>
        <v>1.1563468731001451E-3</v>
      </c>
      <c r="AF251" s="212">
        <f t="shared" si="221"/>
        <v>1.1563468731001451E-3</v>
      </c>
      <c r="AG251" s="166">
        <f t="shared" si="227"/>
        <v>3.969E-4</v>
      </c>
      <c r="AH251" s="166">
        <f t="shared" si="227"/>
        <v>1.7345999999999999</v>
      </c>
      <c r="AI251" s="166">
        <f t="shared" si="227"/>
        <v>2</v>
      </c>
      <c r="AJ251" s="166">
        <f t="shared" si="222"/>
        <v>3.6734700000000002E-4</v>
      </c>
      <c r="AK251" s="114" t="str">
        <f>""</f>
        <v/>
      </c>
      <c r="AL251" s="7" t="str">
        <f>""</f>
        <v/>
      </c>
      <c r="AM251" s="7" t="str">
        <f>""</f>
        <v/>
      </c>
      <c r="AN251" s="7" t="str">
        <f>""</f>
        <v/>
      </c>
      <c r="AO251" s="7" t="str">
        <f>""</f>
        <v/>
      </c>
      <c r="AP251" s="7" t="str">
        <f>""</f>
        <v/>
      </c>
      <c r="AQ251" s="7" t="str">
        <f>""</f>
        <v/>
      </c>
      <c r="AR251" s="7" t="str">
        <f>""</f>
        <v/>
      </c>
      <c r="AS251" s="7" t="str">
        <f>""</f>
        <v/>
      </c>
      <c r="AT251" s="7" t="str">
        <f>""</f>
        <v/>
      </c>
      <c r="AU251" s="7" t="str">
        <f>""</f>
        <v/>
      </c>
      <c r="AV251" s="7" t="str">
        <f>""</f>
        <v/>
      </c>
      <c r="AW251" s="7" t="str">
        <f>""</f>
        <v/>
      </c>
      <c r="AX251" s="7" t="str">
        <f>""</f>
        <v/>
      </c>
      <c r="AY251" s="7" t="str">
        <f>""</f>
        <v/>
      </c>
      <c r="AZ251" s="118">
        <f t="shared" si="228"/>
        <v>0.4</v>
      </c>
      <c r="BA251" s="121" t="str">
        <f>""</f>
        <v/>
      </c>
      <c r="BB251" s="121" t="str">
        <f>""</f>
        <v/>
      </c>
      <c r="BC251" s="121" t="str">
        <f>""</f>
        <v/>
      </c>
    </row>
    <row r="252" spans="1:55" x14ac:dyDescent="0.25">
      <c r="A252" t="str">
        <f t="shared" si="223"/>
        <v>2956510</v>
      </c>
      <c r="D252">
        <v>2</v>
      </c>
      <c r="E252">
        <v>95</v>
      </c>
      <c r="F252">
        <v>65</v>
      </c>
      <c r="G252">
        <v>10</v>
      </c>
      <c r="H252">
        <v>10.9</v>
      </c>
      <c r="I252" t="str">
        <f>""</f>
        <v/>
      </c>
      <c r="J252" t="str">
        <f>""</f>
        <v/>
      </c>
      <c r="K252" t="str">
        <f>""</f>
        <v/>
      </c>
      <c r="L252" t="str">
        <f>""</f>
        <v/>
      </c>
      <c r="M252" s="114">
        <v>684.32</v>
      </c>
      <c r="N252" s="7">
        <v>684.32</v>
      </c>
      <c r="O252" s="7">
        <v>684.32</v>
      </c>
      <c r="P252" s="7">
        <v>684.32</v>
      </c>
      <c r="Q252">
        <v>1.3073999999999999</v>
      </c>
      <c r="R252">
        <v>1.3073999999999999</v>
      </c>
      <c r="S252">
        <v>1.3073999999999999</v>
      </c>
      <c r="T252">
        <v>1.3073999999999999</v>
      </c>
      <c r="U252">
        <f t="shared" si="224"/>
        <v>110</v>
      </c>
      <c r="V252">
        <f t="shared" si="224"/>
        <v>110</v>
      </c>
      <c r="W252">
        <f t="shared" si="224"/>
        <v>110</v>
      </c>
      <c r="X252">
        <f t="shared" si="219"/>
        <v>110</v>
      </c>
      <c r="Y252">
        <f t="shared" si="225"/>
        <v>19</v>
      </c>
      <c r="Z252">
        <f t="shared" si="225"/>
        <v>19</v>
      </c>
      <c r="AA252">
        <f t="shared" si="225"/>
        <v>19</v>
      </c>
      <c r="AB252">
        <f t="shared" si="220"/>
        <v>19</v>
      </c>
      <c r="AC252" s="212">
        <f t="shared" si="226"/>
        <v>1.9500498650729928E-3</v>
      </c>
      <c r="AD252" s="212">
        <f t="shared" si="226"/>
        <v>1.9500498650729928E-3</v>
      </c>
      <c r="AE252" s="212">
        <f t="shared" si="226"/>
        <v>1.9500498650729928E-3</v>
      </c>
      <c r="AF252" s="212">
        <f t="shared" si="221"/>
        <v>1.9500498650729928E-3</v>
      </c>
      <c r="AG252" s="166">
        <f t="shared" si="227"/>
        <v>3.969E-4</v>
      </c>
      <c r="AH252" s="166">
        <f t="shared" si="227"/>
        <v>1.7345999999999999</v>
      </c>
      <c r="AI252" s="166">
        <f t="shared" si="227"/>
        <v>2</v>
      </c>
      <c r="AJ252" s="166">
        <f t="shared" si="222"/>
        <v>3.6734700000000002E-4</v>
      </c>
      <c r="AK252" s="114" t="str">
        <f>""</f>
        <v/>
      </c>
      <c r="AL252" s="7" t="str">
        <f>""</f>
        <v/>
      </c>
      <c r="AM252" s="7" t="str">
        <f>""</f>
        <v/>
      </c>
      <c r="AN252" s="7" t="str">
        <f>""</f>
        <v/>
      </c>
      <c r="AO252" s="7" t="str">
        <f>""</f>
        <v/>
      </c>
      <c r="AP252" s="7" t="str">
        <f>""</f>
        <v/>
      </c>
      <c r="AQ252" s="7" t="str">
        <f>""</f>
        <v/>
      </c>
      <c r="AR252" s="7" t="str">
        <f>""</f>
        <v/>
      </c>
      <c r="AS252" s="7" t="str">
        <f>""</f>
        <v/>
      </c>
      <c r="AT252" s="7" t="str">
        <f>""</f>
        <v/>
      </c>
      <c r="AU252" s="7" t="str">
        <f>""</f>
        <v/>
      </c>
      <c r="AV252" s="7" t="str">
        <f>""</f>
        <v/>
      </c>
      <c r="AW252" s="7" t="str">
        <f>""</f>
        <v/>
      </c>
      <c r="AX252" s="7" t="str">
        <f>""</f>
        <v/>
      </c>
      <c r="AY252" s="7" t="str">
        <f>""</f>
        <v/>
      </c>
      <c r="AZ252" s="118">
        <f t="shared" si="228"/>
        <v>0.4</v>
      </c>
      <c r="BA252" s="121" t="str">
        <f>""</f>
        <v/>
      </c>
      <c r="BB252" s="121" t="str">
        <f>""</f>
        <v/>
      </c>
      <c r="BC252" s="121" t="str">
        <f>""</f>
        <v/>
      </c>
    </row>
    <row r="253" spans="1:55" x14ac:dyDescent="0.25">
      <c r="A253" t="str">
        <f t="shared" si="223"/>
        <v>2957510</v>
      </c>
      <c r="D253">
        <v>2</v>
      </c>
      <c r="E253">
        <v>95</v>
      </c>
      <c r="F253">
        <v>75</v>
      </c>
      <c r="G253">
        <v>10</v>
      </c>
      <c r="H253">
        <v>10.9</v>
      </c>
      <c r="I253" t="str">
        <f>""</f>
        <v/>
      </c>
      <c r="J253" t="str">
        <f>""</f>
        <v/>
      </c>
      <c r="K253" t="str">
        <f>""</f>
        <v/>
      </c>
      <c r="L253" t="str">
        <f>""</f>
        <v/>
      </c>
      <c r="M253" s="114">
        <v>815.92</v>
      </c>
      <c r="N253" s="7">
        <v>815.92</v>
      </c>
      <c r="O253" s="7">
        <v>815.92</v>
      </c>
      <c r="P253" s="7">
        <v>815.92</v>
      </c>
      <c r="Q253">
        <v>1.3073999999999999</v>
      </c>
      <c r="R253">
        <v>1.3073999999999999</v>
      </c>
      <c r="S253">
        <v>1.3073999999999999</v>
      </c>
      <c r="T253">
        <v>1.3073999999999999</v>
      </c>
      <c r="U253">
        <f t="shared" si="224"/>
        <v>131</v>
      </c>
      <c r="V253">
        <f t="shared" si="224"/>
        <v>131</v>
      </c>
      <c r="W253">
        <f t="shared" si="224"/>
        <v>131</v>
      </c>
      <c r="X253">
        <f t="shared" si="219"/>
        <v>131</v>
      </c>
      <c r="Y253">
        <f t="shared" si="225"/>
        <v>23</v>
      </c>
      <c r="Z253">
        <f t="shared" si="225"/>
        <v>23</v>
      </c>
      <c r="AA253">
        <f t="shared" si="225"/>
        <v>23</v>
      </c>
      <c r="AB253">
        <f t="shared" si="220"/>
        <v>23</v>
      </c>
      <c r="AC253" s="212">
        <f t="shared" si="226"/>
        <v>2.9894831658536522E-3</v>
      </c>
      <c r="AD253" s="212">
        <f t="shared" si="226"/>
        <v>2.9894831658536522E-3</v>
      </c>
      <c r="AE253" s="212">
        <f t="shared" si="226"/>
        <v>2.9894831658536522E-3</v>
      </c>
      <c r="AF253" s="212">
        <f t="shared" si="221"/>
        <v>2.9894831658536522E-3</v>
      </c>
      <c r="AG253" s="166">
        <f t="shared" si="227"/>
        <v>3.969E-4</v>
      </c>
      <c r="AH253" s="166">
        <f t="shared" si="227"/>
        <v>1.7345999999999999</v>
      </c>
      <c r="AI253" s="166">
        <f t="shared" si="227"/>
        <v>2</v>
      </c>
      <c r="AJ253" s="166">
        <f t="shared" si="222"/>
        <v>3.6734700000000002E-4</v>
      </c>
      <c r="AK253" s="114" t="str">
        <f>""</f>
        <v/>
      </c>
      <c r="AL253" s="7" t="str">
        <f>""</f>
        <v/>
      </c>
      <c r="AM253" s="7" t="str">
        <f>""</f>
        <v/>
      </c>
      <c r="AN253" s="7" t="str">
        <f>""</f>
        <v/>
      </c>
      <c r="AO253" s="7" t="str">
        <f>""</f>
        <v/>
      </c>
      <c r="AP253" s="7" t="str">
        <f>""</f>
        <v/>
      </c>
      <c r="AQ253" s="7" t="str">
        <f>""</f>
        <v/>
      </c>
      <c r="AR253" s="7" t="str">
        <f>""</f>
        <v/>
      </c>
      <c r="AS253" s="7" t="str">
        <f>""</f>
        <v/>
      </c>
      <c r="AT253" s="7" t="str">
        <f>""</f>
        <v/>
      </c>
      <c r="AU253" s="7" t="str">
        <f>""</f>
        <v/>
      </c>
      <c r="AV253" s="7" t="str">
        <f>""</f>
        <v/>
      </c>
      <c r="AW253" s="7" t="str">
        <f>""</f>
        <v/>
      </c>
      <c r="AX253" s="7" t="str">
        <f>""</f>
        <v/>
      </c>
      <c r="AY253" s="7" t="str">
        <f>""</f>
        <v/>
      </c>
      <c r="AZ253" s="118">
        <f t="shared" si="228"/>
        <v>0.5</v>
      </c>
      <c r="BA253" s="121" t="str">
        <f>""</f>
        <v/>
      </c>
      <c r="BB253" s="121" t="str">
        <f>""</f>
        <v/>
      </c>
      <c r="BC253" s="121" t="str">
        <f>""</f>
        <v/>
      </c>
    </row>
    <row r="254" spans="1:55" x14ac:dyDescent="0.25">
      <c r="A254" t="str">
        <f t="shared" si="223"/>
        <v>2958510</v>
      </c>
      <c r="D254">
        <v>2</v>
      </c>
      <c r="E254">
        <v>95</v>
      </c>
      <c r="F254">
        <v>85</v>
      </c>
      <c r="G254">
        <v>10</v>
      </c>
      <c r="H254">
        <v>10.9</v>
      </c>
      <c r="I254" t="str">
        <f>""</f>
        <v/>
      </c>
      <c r="J254" t="str">
        <f>""</f>
        <v/>
      </c>
      <c r="K254" t="str">
        <f>""</f>
        <v/>
      </c>
      <c r="L254" t="str">
        <f>""</f>
        <v/>
      </c>
      <c r="M254" s="114">
        <v>947.52</v>
      </c>
      <c r="N254" s="7">
        <v>947.52</v>
      </c>
      <c r="O254" s="7">
        <v>947.52</v>
      </c>
      <c r="P254" s="7">
        <v>947.52</v>
      </c>
      <c r="Q254">
        <v>1.3073999999999999</v>
      </c>
      <c r="R254">
        <v>1.3073999999999999</v>
      </c>
      <c r="S254">
        <v>1.3073999999999999</v>
      </c>
      <c r="T254">
        <v>1.3073999999999999</v>
      </c>
      <c r="U254">
        <f t="shared" si="224"/>
        <v>153</v>
      </c>
      <c r="V254">
        <f t="shared" si="224"/>
        <v>153</v>
      </c>
      <c r="W254">
        <f t="shared" si="224"/>
        <v>153</v>
      </c>
      <c r="X254">
        <f t="shared" si="219"/>
        <v>153</v>
      </c>
      <c r="Y254">
        <f t="shared" si="225"/>
        <v>26</v>
      </c>
      <c r="Z254">
        <f t="shared" si="225"/>
        <v>26</v>
      </c>
      <c r="AA254">
        <f t="shared" si="225"/>
        <v>26</v>
      </c>
      <c r="AB254">
        <f t="shared" si="220"/>
        <v>26</v>
      </c>
      <c r="AC254" s="212">
        <f t="shared" si="226"/>
        <v>3.9973047426171849E-3</v>
      </c>
      <c r="AD254" s="212">
        <f t="shared" si="226"/>
        <v>3.9973047426171849E-3</v>
      </c>
      <c r="AE254" s="212">
        <f t="shared" si="226"/>
        <v>3.9973047426171849E-3</v>
      </c>
      <c r="AF254" s="212">
        <f t="shared" si="221"/>
        <v>3.9973047426171849E-3</v>
      </c>
      <c r="AG254" s="166">
        <f t="shared" si="227"/>
        <v>3.969E-4</v>
      </c>
      <c r="AH254" s="166">
        <f t="shared" si="227"/>
        <v>1.7345999999999999</v>
      </c>
      <c r="AI254" s="166">
        <f t="shared" si="227"/>
        <v>2</v>
      </c>
      <c r="AJ254" s="166">
        <f t="shared" si="222"/>
        <v>3.6734700000000002E-4</v>
      </c>
      <c r="AK254" s="114" t="str">
        <f>""</f>
        <v/>
      </c>
      <c r="AL254" s="7" t="str">
        <f>""</f>
        <v/>
      </c>
      <c r="AM254" s="7" t="str">
        <f>""</f>
        <v/>
      </c>
      <c r="AN254" s="7" t="str">
        <f>""</f>
        <v/>
      </c>
      <c r="AO254" s="7" t="str">
        <f>""</f>
        <v/>
      </c>
      <c r="AP254" s="7" t="str">
        <f>""</f>
        <v/>
      </c>
      <c r="AQ254" s="7" t="str">
        <f>""</f>
        <v/>
      </c>
      <c r="AR254" s="7" t="str">
        <f>""</f>
        <v/>
      </c>
      <c r="AS254" s="7" t="str">
        <f>""</f>
        <v/>
      </c>
      <c r="AT254" s="7" t="str">
        <f>""</f>
        <v/>
      </c>
      <c r="AU254" s="7" t="str">
        <f>""</f>
        <v/>
      </c>
      <c r="AV254" s="7" t="str">
        <f>""</f>
        <v/>
      </c>
      <c r="AW254" s="7" t="str">
        <f>""</f>
        <v/>
      </c>
      <c r="AX254" s="7" t="str">
        <f>""</f>
        <v/>
      </c>
      <c r="AY254" s="7" t="str">
        <f>""</f>
        <v/>
      </c>
      <c r="AZ254" s="118">
        <f t="shared" si="228"/>
        <v>0.6</v>
      </c>
      <c r="BA254" s="121" t="str">
        <f>""</f>
        <v/>
      </c>
      <c r="BB254" s="121" t="str">
        <f>""</f>
        <v/>
      </c>
      <c r="BC254" s="121" t="str">
        <f>""</f>
        <v/>
      </c>
    </row>
    <row r="255" spans="1:55" x14ac:dyDescent="0.25">
      <c r="A255" t="str">
        <f t="shared" si="223"/>
        <v>2959510</v>
      </c>
      <c r="D255">
        <v>2</v>
      </c>
      <c r="E255">
        <v>95</v>
      </c>
      <c r="F255">
        <v>95</v>
      </c>
      <c r="G255">
        <v>10</v>
      </c>
      <c r="H255">
        <v>10.9</v>
      </c>
      <c r="I255" t="str">
        <f>""</f>
        <v/>
      </c>
      <c r="J255" t="str">
        <f>""</f>
        <v/>
      </c>
      <c r="K255" t="str">
        <f>""</f>
        <v/>
      </c>
      <c r="L255" t="str">
        <f>""</f>
        <v/>
      </c>
      <c r="M255" s="114">
        <v>1079.1199999999999</v>
      </c>
      <c r="N255" s="7">
        <v>1079.1199999999999</v>
      </c>
      <c r="O255" s="7">
        <v>1079.1199999999999</v>
      </c>
      <c r="P255" s="7">
        <v>1079.1199999999999</v>
      </c>
      <c r="Q255">
        <v>1.3073999999999999</v>
      </c>
      <c r="R255">
        <v>1.3073999999999999</v>
      </c>
      <c r="S255">
        <v>1.3073999999999999</v>
      </c>
      <c r="T255">
        <v>1.3073999999999999</v>
      </c>
      <c r="U255">
        <f t="shared" si="224"/>
        <v>174</v>
      </c>
      <c r="V255">
        <f t="shared" si="224"/>
        <v>174</v>
      </c>
      <c r="W255">
        <f t="shared" si="224"/>
        <v>174</v>
      </c>
      <c r="X255">
        <f t="shared" si="219"/>
        <v>174</v>
      </c>
      <c r="Y255">
        <f t="shared" si="225"/>
        <v>30</v>
      </c>
      <c r="Z255">
        <f t="shared" si="225"/>
        <v>30</v>
      </c>
      <c r="AA255">
        <f t="shared" si="225"/>
        <v>30</v>
      </c>
      <c r="AB255">
        <f t="shared" si="220"/>
        <v>30</v>
      </c>
      <c r="AC255" s="212">
        <f t="shared" si="226"/>
        <v>5.5281623903771513E-3</v>
      </c>
      <c r="AD255" s="212">
        <f t="shared" si="226"/>
        <v>5.5281623903771513E-3</v>
      </c>
      <c r="AE255" s="212">
        <f t="shared" si="226"/>
        <v>5.5281623903771513E-3</v>
      </c>
      <c r="AF255" s="212">
        <f t="shared" si="221"/>
        <v>5.5281623903771513E-3</v>
      </c>
      <c r="AG255" s="166">
        <f t="shared" si="227"/>
        <v>3.969E-4</v>
      </c>
      <c r="AH255" s="166">
        <f t="shared" si="227"/>
        <v>1.7345999999999999</v>
      </c>
      <c r="AI255" s="166">
        <f t="shared" si="227"/>
        <v>2</v>
      </c>
      <c r="AJ255" s="166">
        <f t="shared" si="222"/>
        <v>3.6734700000000002E-4</v>
      </c>
      <c r="AK255" s="114" t="str">
        <f>""</f>
        <v/>
      </c>
      <c r="AL255" s="7" t="str">
        <f>""</f>
        <v/>
      </c>
      <c r="AM255" s="7" t="str">
        <f>""</f>
        <v/>
      </c>
      <c r="AN255" s="7" t="str">
        <f>""</f>
        <v/>
      </c>
      <c r="AO255" s="7" t="str">
        <f>""</f>
        <v/>
      </c>
      <c r="AP255" s="7" t="str">
        <f>""</f>
        <v/>
      </c>
      <c r="AQ255" s="7" t="str">
        <f>""</f>
        <v/>
      </c>
      <c r="AR255" s="7" t="str">
        <f>""</f>
        <v/>
      </c>
      <c r="AS255" s="7" t="str">
        <f>""</f>
        <v/>
      </c>
      <c r="AT255" s="7" t="str">
        <f>""</f>
        <v/>
      </c>
      <c r="AU255" s="7" t="str">
        <f>""</f>
        <v/>
      </c>
      <c r="AV255" s="7" t="str">
        <f>""</f>
        <v/>
      </c>
      <c r="AW255" s="7" t="str">
        <f>""</f>
        <v/>
      </c>
      <c r="AX255" s="7" t="str">
        <f>""</f>
        <v/>
      </c>
      <c r="AY255" s="7" t="str">
        <f>""</f>
        <v/>
      </c>
      <c r="AZ255" s="118">
        <f t="shared" si="228"/>
        <v>0.6</v>
      </c>
      <c r="BA255" s="121" t="str">
        <f>""</f>
        <v/>
      </c>
      <c r="BB255" s="121" t="str">
        <f>""</f>
        <v/>
      </c>
      <c r="BC255" s="121" t="str">
        <f>""</f>
        <v/>
      </c>
    </row>
    <row r="256" spans="1:55" x14ac:dyDescent="0.25">
      <c r="A256" t="str">
        <f t="shared" si="223"/>
        <v>29510510</v>
      </c>
      <c r="D256">
        <v>2</v>
      </c>
      <c r="E256">
        <v>95</v>
      </c>
      <c r="F256">
        <v>105</v>
      </c>
      <c r="G256">
        <v>10</v>
      </c>
      <c r="H256">
        <v>10.9</v>
      </c>
      <c r="I256" t="str">
        <f>""</f>
        <v/>
      </c>
      <c r="J256" t="str">
        <f>""</f>
        <v/>
      </c>
      <c r="K256" t="str">
        <f>""</f>
        <v/>
      </c>
      <c r="L256" t="str">
        <f>""</f>
        <v/>
      </c>
      <c r="M256" s="114">
        <v>1210.72</v>
      </c>
      <c r="N256" s="7">
        <v>1210.72</v>
      </c>
      <c r="O256" s="7">
        <v>1210.72</v>
      </c>
      <c r="P256" s="7">
        <v>1210.72</v>
      </c>
      <c r="Q256">
        <v>1.3073999999999999</v>
      </c>
      <c r="R256">
        <v>1.3073999999999999</v>
      </c>
      <c r="S256">
        <v>1.3073999999999999</v>
      </c>
      <c r="T256">
        <v>1.3073999999999999</v>
      </c>
      <c r="U256">
        <f t="shared" si="224"/>
        <v>195</v>
      </c>
      <c r="V256">
        <f t="shared" si="224"/>
        <v>195</v>
      </c>
      <c r="W256">
        <f t="shared" si="224"/>
        <v>195</v>
      </c>
      <c r="X256">
        <f t="shared" si="219"/>
        <v>195</v>
      </c>
      <c r="Y256">
        <f t="shared" si="225"/>
        <v>34</v>
      </c>
      <c r="Z256">
        <f t="shared" si="225"/>
        <v>34</v>
      </c>
      <c r="AA256">
        <f t="shared" si="225"/>
        <v>34</v>
      </c>
      <c r="AB256">
        <f t="shared" si="220"/>
        <v>34</v>
      </c>
      <c r="AC256" s="212">
        <f t="shared" si="226"/>
        <v>7.357320522843264E-3</v>
      </c>
      <c r="AD256" s="212">
        <f t="shared" si="226"/>
        <v>7.357320522843264E-3</v>
      </c>
      <c r="AE256" s="212">
        <f t="shared" si="226"/>
        <v>7.357320522843264E-3</v>
      </c>
      <c r="AF256" s="212">
        <f t="shared" si="221"/>
        <v>7.357320522843264E-3</v>
      </c>
      <c r="AG256" s="166">
        <f t="shared" si="227"/>
        <v>3.969E-4</v>
      </c>
      <c r="AH256" s="166">
        <f t="shared" si="227"/>
        <v>1.7345999999999999</v>
      </c>
      <c r="AI256" s="166">
        <f t="shared" si="227"/>
        <v>2</v>
      </c>
      <c r="AJ256" s="166">
        <f t="shared" si="222"/>
        <v>3.6734700000000002E-4</v>
      </c>
      <c r="AK256" s="114" t="str">
        <f>""</f>
        <v/>
      </c>
      <c r="AL256" s="7" t="str">
        <f>""</f>
        <v/>
      </c>
      <c r="AM256" s="7" t="str">
        <f>""</f>
        <v/>
      </c>
      <c r="AN256" s="7" t="str">
        <f>""</f>
        <v/>
      </c>
      <c r="AO256" s="7" t="str">
        <f>""</f>
        <v/>
      </c>
      <c r="AP256" s="7" t="str">
        <f>""</f>
        <v/>
      </c>
      <c r="AQ256" s="7" t="str">
        <f>""</f>
        <v/>
      </c>
      <c r="AR256" s="7" t="str">
        <f>""</f>
        <v/>
      </c>
      <c r="AS256" s="7" t="str">
        <f>""</f>
        <v/>
      </c>
      <c r="AT256" s="7" t="str">
        <f>""</f>
        <v/>
      </c>
      <c r="AU256" s="7" t="str">
        <f>""</f>
        <v/>
      </c>
      <c r="AV256" s="7" t="str">
        <f>""</f>
        <v/>
      </c>
      <c r="AW256" s="7" t="str">
        <f>""</f>
        <v/>
      </c>
      <c r="AX256" s="7" t="str">
        <f>""</f>
        <v/>
      </c>
      <c r="AY256" s="7" t="str">
        <f>""</f>
        <v/>
      </c>
      <c r="AZ256" s="118">
        <f t="shared" si="228"/>
        <v>0.7</v>
      </c>
      <c r="BA256" s="121" t="str">
        <f>""</f>
        <v/>
      </c>
      <c r="BB256" s="121" t="str">
        <f>""</f>
        <v/>
      </c>
      <c r="BC256" s="121" t="str">
        <f>""</f>
        <v/>
      </c>
    </row>
    <row r="257" spans="1:55" x14ac:dyDescent="0.25">
      <c r="A257" t="str">
        <f t="shared" si="223"/>
        <v>29511510</v>
      </c>
      <c r="D257">
        <v>2</v>
      </c>
      <c r="E257">
        <v>95</v>
      </c>
      <c r="F257">
        <v>115</v>
      </c>
      <c r="G257">
        <v>10</v>
      </c>
      <c r="H257">
        <v>10.9</v>
      </c>
      <c r="I257" t="str">
        <f>""</f>
        <v/>
      </c>
      <c r="J257" t="str">
        <f>""</f>
        <v/>
      </c>
      <c r="K257" t="str">
        <f>""</f>
        <v/>
      </c>
      <c r="L257" t="str">
        <f>""</f>
        <v/>
      </c>
      <c r="M257" s="114">
        <v>1342.32</v>
      </c>
      <c r="N257" s="7">
        <v>1342.32</v>
      </c>
      <c r="O257" s="7">
        <v>1342.32</v>
      </c>
      <c r="P257" s="7">
        <v>1342.32</v>
      </c>
      <c r="Q257">
        <v>1.3073999999999999</v>
      </c>
      <c r="R257">
        <v>1.3073999999999999</v>
      </c>
      <c r="S257">
        <v>1.3073999999999999</v>
      </c>
      <c r="T257">
        <v>1.3073999999999999</v>
      </c>
      <c r="U257">
        <f t="shared" si="224"/>
        <v>216</v>
      </c>
      <c r="V257">
        <f t="shared" si="224"/>
        <v>216</v>
      </c>
      <c r="W257">
        <f t="shared" si="224"/>
        <v>216</v>
      </c>
      <c r="X257">
        <f t="shared" si="219"/>
        <v>216</v>
      </c>
      <c r="Y257">
        <f t="shared" si="225"/>
        <v>37</v>
      </c>
      <c r="Z257">
        <f t="shared" si="225"/>
        <v>37</v>
      </c>
      <c r="AA257">
        <f t="shared" si="225"/>
        <v>37</v>
      </c>
      <c r="AB257">
        <f t="shared" si="220"/>
        <v>37</v>
      </c>
      <c r="AC257" s="212">
        <f t="shared" si="226"/>
        <v>9.0374170976338982E-3</v>
      </c>
      <c r="AD257" s="212">
        <f t="shared" si="226"/>
        <v>9.0374170976338982E-3</v>
      </c>
      <c r="AE257" s="212">
        <f t="shared" si="226"/>
        <v>9.0374170976338982E-3</v>
      </c>
      <c r="AF257" s="212">
        <f t="shared" si="221"/>
        <v>9.0374170976338982E-3</v>
      </c>
      <c r="AG257" s="166">
        <f t="shared" si="227"/>
        <v>3.969E-4</v>
      </c>
      <c r="AH257" s="166">
        <f t="shared" si="227"/>
        <v>1.7345999999999999</v>
      </c>
      <c r="AI257" s="166">
        <f t="shared" si="227"/>
        <v>2</v>
      </c>
      <c r="AJ257" s="166">
        <f t="shared" si="222"/>
        <v>3.6734700000000002E-4</v>
      </c>
      <c r="AK257" s="114" t="str">
        <f>""</f>
        <v/>
      </c>
      <c r="AL257" s="7" t="str">
        <f>""</f>
        <v/>
      </c>
      <c r="AM257" s="7" t="str">
        <f>""</f>
        <v/>
      </c>
      <c r="AN257" s="7" t="str">
        <f>""</f>
        <v/>
      </c>
      <c r="AO257" s="7" t="str">
        <f>""</f>
        <v/>
      </c>
      <c r="AP257" s="7" t="str">
        <f>""</f>
        <v/>
      </c>
      <c r="AQ257" s="7" t="str">
        <f>""</f>
        <v/>
      </c>
      <c r="AR257" s="7" t="str">
        <f>""</f>
        <v/>
      </c>
      <c r="AS257" s="7" t="str">
        <f>""</f>
        <v/>
      </c>
      <c r="AT257" s="7" t="str">
        <f>""</f>
        <v/>
      </c>
      <c r="AU257" s="7" t="str">
        <f>""</f>
        <v/>
      </c>
      <c r="AV257" s="7" t="str">
        <f>""</f>
        <v/>
      </c>
      <c r="AW257" s="7" t="str">
        <f>""</f>
        <v/>
      </c>
      <c r="AX257" s="7" t="str">
        <f>""</f>
        <v/>
      </c>
      <c r="AY257" s="7" t="str">
        <f>""</f>
        <v/>
      </c>
      <c r="AZ257" s="118">
        <f t="shared" si="228"/>
        <v>0.8</v>
      </c>
      <c r="BA257" s="121" t="str">
        <f>""</f>
        <v/>
      </c>
      <c r="BB257" s="121" t="str">
        <f>""</f>
        <v/>
      </c>
      <c r="BC257" s="121" t="str">
        <f>""</f>
        <v/>
      </c>
    </row>
    <row r="258" spans="1:55" x14ac:dyDescent="0.25">
      <c r="A258" t="str">
        <f t="shared" si="223"/>
        <v>29513510</v>
      </c>
      <c r="D258">
        <v>2</v>
      </c>
      <c r="E258">
        <v>95</v>
      </c>
      <c r="F258">
        <v>135</v>
      </c>
      <c r="G258">
        <v>10</v>
      </c>
      <c r="H258">
        <v>10.9</v>
      </c>
      <c r="I258" t="str">
        <f>""</f>
        <v/>
      </c>
      <c r="J258" t="str">
        <f>""</f>
        <v/>
      </c>
      <c r="K258" t="str">
        <f>""</f>
        <v/>
      </c>
      <c r="L258" t="str">
        <f>""</f>
        <v/>
      </c>
      <c r="M258" s="114">
        <v>1605.52</v>
      </c>
      <c r="N258" s="7">
        <v>1605.52</v>
      </c>
      <c r="O258" s="7">
        <v>1605.52</v>
      </c>
      <c r="P258" s="7">
        <v>1605.52</v>
      </c>
      <c r="Q258">
        <v>1.3073999999999999</v>
      </c>
      <c r="R258">
        <v>1.3073999999999999</v>
      </c>
      <c r="S258">
        <v>1.3073999999999999</v>
      </c>
      <c r="T258">
        <v>1.3073999999999999</v>
      </c>
      <c r="U258">
        <f t="shared" si="224"/>
        <v>259</v>
      </c>
      <c r="V258">
        <f t="shared" si="224"/>
        <v>259</v>
      </c>
      <c r="W258">
        <f t="shared" si="224"/>
        <v>259</v>
      </c>
      <c r="X258">
        <f t="shared" si="219"/>
        <v>259</v>
      </c>
      <c r="Y258">
        <f t="shared" si="225"/>
        <v>45</v>
      </c>
      <c r="Z258">
        <f t="shared" si="225"/>
        <v>45</v>
      </c>
      <c r="AA258">
        <f t="shared" si="225"/>
        <v>45</v>
      </c>
      <c r="AB258">
        <f t="shared" si="220"/>
        <v>45</v>
      </c>
      <c r="AC258" s="212">
        <f t="shared" si="226"/>
        <v>1.4207465164147446E-2</v>
      </c>
      <c r="AD258" s="212">
        <f t="shared" si="226"/>
        <v>1.4207465164147446E-2</v>
      </c>
      <c r="AE258" s="212">
        <f t="shared" si="226"/>
        <v>1.4207465164147446E-2</v>
      </c>
      <c r="AF258" s="212">
        <f t="shared" si="221"/>
        <v>1.4207465164147446E-2</v>
      </c>
      <c r="AG258" s="166">
        <f t="shared" si="227"/>
        <v>3.969E-4</v>
      </c>
      <c r="AH258" s="166">
        <f t="shared" si="227"/>
        <v>1.7345999999999999</v>
      </c>
      <c r="AI258" s="166">
        <f t="shared" si="227"/>
        <v>2</v>
      </c>
      <c r="AJ258" s="166">
        <f t="shared" si="222"/>
        <v>3.6734700000000002E-4</v>
      </c>
      <c r="AK258" s="114" t="str">
        <f>""</f>
        <v/>
      </c>
      <c r="AL258" s="7" t="str">
        <f>""</f>
        <v/>
      </c>
      <c r="AM258" s="7" t="str">
        <f>""</f>
        <v/>
      </c>
      <c r="AN258" s="7" t="str">
        <f>""</f>
        <v/>
      </c>
      <c r="AO258" s="7" t="str">
        <f>""</f>
        <v/>
      </c>
      <c r="AP258" s="7" t="str">
        <f>""</f>
        <v/>
      </c>
      <c r="AQ258" s="7" t="str">
        <f>""</f>
        <v/>
      </c>
      <c r="AR258" s="7" t="str">
        <f>""</f>
        <v/>
      </c>
      <c r="AS258" s="7" t="str">
        <f>""</f>
        <v/>
      </c>
      <c r="AT258" s="7" t="str">
        <f>""</f>
        <v/>
      </c>
      <c r="AU258" s="7" t="str">
        <f>""</f>
        <v/>
      </c>
      <c r="AV258" s="7" t="str">
        <f>""</f>
        <v/>
      </c>
      <c r="AW258" s="7" t="str">
        <f>""</f>
        <v/>
      </c>
      <c r="AX258" s="7" t="str">
        <f>""</f>
        <v/>
      </c>
      <c r="AY258" s="7" t="str">
        <f>""</f>
        <v/>
      </c>
      <c r="AZ258" s="118">
        <f t="shared" si="228"/>
        <v>0.9</v>
      </c>
      <c r="BA258" s="121" t="str">
        <f>""</f>
        <v/>
      </c>
      <c r="BB258" s="121" t="str">
        <f>""</f>
        <v/>
      </c>
      <c r="BC258" s="121" t="str">
        <f>""</f>
        <v/>
      </c>
    </row>
    <row r="259" spans="1:55" x14ac:dyDescent="0.25">
      <c r="A259" t="str">
        <f t="shared" si="223"/>
        <v>29515510</v>
      </c>
      <c r="D259">
        <v>2</v>
      </c>
      <c r="E259">
        <v>95</v>
      </c>
      <c r="F259">
        <v>155</v>
      </c>
      <c r="G259">
        <v>10</v>
      </c>
      <c r="H259">
        <v>10.9</v>
      </c>
      <c r="I259" t="str">
        <f>""</f>
        <v/>
      </c>
      <c r="J259" t="str">
        <f>""</f>
        <v/>
      </c>
      <c r="K259" t="str">
        <f>""</f>
        <v/>
      </c>
      <c r="L259" t="str">
        <f>""</f>
        <v/>
      </c>
      <c r="M259" s="114">
        <v>1868.72</v>
      </c>
      <c r="N259" s="7">
        <v>1868.72</v>
      </c>
      <c r="O259" s="7">
        <v>1868.72</v>
      </c>
      <c r="P259" s="7">
        <v>1868.72</v>
      </c>
      <c r="Q259">
        <v>1.3073999999999999</v>
      </c>
      <c r="R259">
        <v>1.3073999999999999</v>
      </c>
      <c r="S259">
        <v>1.3073999999999999</v>
      </c>
      <c r="T259">
        <v>1.3073999999999999</v>
      </c>
      <c r="U259">
        <f t="shared" si="224"/>
        <v>301</v>
      </c>
      <c r="V259">
        <f t="shared" si="224"/>
        <v>301</v>
      </c>
      <c r="W259">
        <f t="shared" si="224"/>
        <v>301</v>
      </c>
      <c r="X259">
        <f t="shared" si="219"/>
        <v>301</v>
      </c>
      <c r="Y259">
        <f t="shared" si="225"/>
        <v>52</v>
      </c>
      <c r="Z259">
        <f t="shared" si="225"/>
        <v>52</v>
      </c>
      <c r="AA259">
        <f t="shared" si="225"/>
        <v>52</v>
      </c>
      <c r="AB259">
        <f t="shared" si="220"/>
        <v>52</v>
      </c>
      <c r="AC259" s="212">
        <f t="shared" si="226"/>
        <v>2.0097792786387951E-2</v>
      </c>
      <c r="AD259" s="212">
        <f t="shared" si="226"/>
        <v>2.0097792786387951E-2</v>
      </c>
      <c r="AE259" s="212">
        <f t="shared" si="226"/>
        <v>2.0097792786387951E-2</v>
      </c>
      <c r="AF259" s="212">
        <f t="shared" si="221"/>
        <v>2.0097792786387951E-2</v>
      </c>
      <c r="AG259" s="166">
        <f t="shared" si="227"/>
        <v>3.969E-4</v>
      </c>
      <c r="AH259" s="166">
        <f t="shared" si="227"/>
        <v>1.7345999999999999</v>
      </c>
      <c r="AI259" s="166">
        <f t="shared" si="227"/>
        <v>2</v>
      </c>
      <c r="AJ259" s="166">
        <f t="shared" si="222"/>
        <v>3.6734700000000002E-4</v>
      </c>
      <c r="AK259" s="114" t="str">
        <f>""</f>
        <v/>
      </c>
      <c r="AL259" s="7" t="str">
        <f>""</f>
        <v/>
      </c>
      <c r="AM259" s="7" t="str">
        <f>""</f>
        <v/>
      </c>
      <c r="AN259" s="7" t="str">
        <f>""</f>
        <v/>
      </c>
      <c r="AO259" s="7" t="str">
        <f>""</f>
        <v/>
      </c>
      <c r="AP259" s="7" t="str">
        <f>""</f>
        <v/>
      </c>
      <c r="AQ259" s="7" t="str">
        <f>""</f>
        <v/>
      </c>
      <c r="AR259" s="7" t="str">
        <f>""</f>
        <v/>
      </c>
      <c r="AS259" s="7" t="str">
        <f>""</f>
        <v/>
      </c>
      <c r="AT259" s="7" t="str">
        <f>""</f>
        <v/>
      </c>
      <c r="AU259" s="7" t="str">
        <f>""</f>
        <v/>
      </c>
      <c r="AV259" s="7" t="str">
        <f>""</f>
        <v/>
      </c>
      <c r="AW259" s="7" t="str">
        <f>""</f>
        <v/>
      </c>
      <c r="AX259" s="7" t="str">
        <f>""</f>
        <v/>
      </c>
      <c r="AY259" s="7" t="str">
        <f>""</f>
        <v/>
      </c>
      <c r="AZ259" s="118">
        <f t="shared" si="228"/>
        <v>1</v>
      </c>
      <c r="BA259" s="121" t="str">
        <f>""</f>
        <v/>
      </c>
      <c r="BB259" s="121" t="str">
        <f>""</f>
        <v/>
      </c>
      <c r="BC259" s="121" t="str">
        <f>""</f>
        <v/>
      </c>
    </row>
    <row r="260" spans="1:55" x14ac:dyDescent="0.25">
      <c r="A260" t="str">
        <f t="shared" si="223"/>
        <v>29517510</v>
      </c>
      <c r="D260">
        <v>2</v>
      </c>
      <c r="E260">
        <v>95</v>
      </c>
      <c r="F260">
        <v>175</v>
      </c>
      <c r="G260">
        <v>10</v>
      </c>
      <c r="H260">
        <v>10.9</v>
      </c>
      <c r="I260" t="str">
        <f>""</f>
        <v/>
      </c>
      <c r="J260" t="str">
        <f>""</f>
        <v/>
      </c>
      <c r="K260" t="str">
        <f>""</f>
        <v/>
      </c>
      <c r="L260" t="str">
        <f>""</f>
        <v/>
      </c>
      <c r="M260" s="114">
        <v>2131.92</v>
      </c>
      <c r="N260" s="7">
        <v>2131.92</v>
      </c>
      <c r="O260" s="7">
        <v>2131.92</v>
      </c>
      <c r="P260" s="7">
        <v>2131.92</v>
      </c>
      <c r="Q260">
        <v>1.3073999999999999</v>
      </c>
      <c r="R260">
        <v>1.3073999999999999</v>
      </c>
      <c r="S260">
        <v>1.3073999999999999</v>
      </c>
      <c r="T260">
        <v>1.3073999999999999</v>
      </c>
      <c r="U260">
        <f t="shared" si="224"/>
        <v>343</v>
      </c>
      <c r="V260">
        <f t="shared" si="224"/>
        <v>343</v>
      </c>
      <c r="W260">
        <f t="shared" si="224"/>
        <v>343</v>
      </c>
      <c r="X260">
        <f t="shared" si="219"/>
        <v>343</v>
      </c>
      <c r="Y260">
        <f t="shared" si="225"/>
        <v>59</v>
      </c>
      <c r="Z260">
        <f t="shared" si="225"/>
        <v>59</v>
      </c>
      <c r="AA260">
        <f t="shared" si="225"/>
        <v>59</v>
      </c>
      <c r="AB260">
        <f t="shared" si="220"/>
        <v>59</v>
      </c>
      <c r="AC260" s="212">
        <f t="shared" si="226"/>
        <v>2.7268382443409109E-2</v>
      </c>
      <c r="AD260" s="212">
        <f t="shared" si="226"/>
        <v>2.7268382443409109E-2</v>
      </c>
      <c r="AE260" s="212">
        <f t="shared" si="226"/>
        <v>2.7268382443409109E-2</v>
      </c>
      <c r="AF260" s="212">
        <f t="shared" si="221"/>
        <v>2.7268382443409109E-2</v>
      </c>
      <c r="AG260" s="166">
        <f t="shared" si="227"/>
        <v>3.969E-4</v>
      </c>
      <c r="AH260" s="166">
        <f t="shared" si="227"/>
        <v>1.7345999999999999</v>
      </c>
      <c r="AI260" s="166">
        <f t="shared" si="227"/>
        <v>2</v>
      </c>
      <c r="AJ260" s="166">
        <f t="shared" si="222"/>
        <v>3.6734700000000002E-4</v>
      </c>
      <c r="AK260" s="114" t="str">
        <f>""</f>
        <v/>
      </c>
      <c r="AL260" s="7" t="str">
        <f>""</f>
        <v/>
      </c>
      <c r="AM260" s="7" t="str">
        <f>""</f>
        <v/>
      </c>
      <c r="AN260" s="7" t="str">
        <f>""</f>
        <v/>
      </c>
      <c r="AO260" s="7" t="str">
        <f>""</f>
        <v/>
      </c>
      <c r="AP260" s="7" t="str">
        <f>""</f>
        <v/>
      </c>
      <c r="AQ260" s="7" t="str">
        <f>""</f>
        <v/>
      </c>
      <c r="AR260" s="7" t="str">
        <f>""</f>
        <v/>
      </c>
      <c r="AS260" s="7" t="str">
        <f>""</f>
        <v/>
      </c>
      <c r="AT260" s="7" t="str">
        <f>""</f>
        <v/>
      </c>
      <c r="AU260" s="7" t="str">
        <f>""</f>
        <v/>
      </c>
      <c r="AV260" s="7" t="str">
        <f>""</f>
        <v/>
      </c>
      <c r="AW260" s="7" t="str">
        <f>""</f>
        <v/>
      </c>
      <c r="AX260" s="7" t="str">
        <f>""</f>
        <v/>
      </c>
      <c r="AY260" s="7" t="str">
        <f>""</f>
        <v/>
      </c>
      <c r="AZ260" s="118">
        <f t="shared" si="228"/>
        <v>1.2</v>
      </c>
      <c r="BA260" s="121" t="str">
        <f>""</f>
        <v/>
      </c>
      <c r="BB260" s="121" t="str">
        <f>""</f>
        <v/>
      </c>
      <c r="BC260" s="121" t="str">
        <f>""</f>
        <v/>
      </c>
    </row>
    <row r="261" spans="1:55" x14ac:dyDescent="0.25">
      <c r="A261" t="str">
        <f t="shared" si="223"/>
        <v>29519510</v>
      </c>
      <c r="D261">
        <v>2</v>
      </c>
      <c r="E261">
        <v>95</v>
      </c>
      <c r="F261">
        <v>195</v>
      </c>
      <c r="G261">
        <v>10</v>
      </c>
      <c r="H261">
        <v>10.9</v>
      </c>
      <c r="I261" t="str">
        <f>""</f>
        <v/>
      </c>
      <c r="J261" t="str">
        <f>""</f>
        <v/>
      </c>
      <c r="K261" t="str">
        <f>""</f>
        <v/>
      </c>
      <c r="L261" t="str">
        <f>""</f>
        <v/>
      </c>
      <c r="M261" s="114">
        <v>2395.12</v>
      </c>
      <c r="N261" s="7">
        <v>2395.12</v>
      </c>
      <c r="O261" s="7">
        <v>2395.12</v>
      </c>
      <c r="P261" s="7">
        <v>2395.12</v>
      </c>
      <c r="Q261">
        <v>1.3073999999999999</v>
      </c>
      <c r="R261">
        <v>1.3073999999999999</v>
      </c>
      <c r="S261">
        <v>1.3073999999999999</v>
      </c>
      <c r="T261">
        <v>1.3073999999999999</v>
      </c>
      <c r="U261">
        <f t="shared" si="224"/>
        <v>386</v>
      </c>
      <c r="V261">
        <f t="shared" si="224"/>
        <v>386</v>
      </c>
      <c r="W261">
        <f t="shared" si="224"/>
        <v>386</v>
      </c>
      <c r="X261">
        <f t="shared" si="219"/>
        <v>386</v>
      </c>
      <c r="Y261">
        <f t="shared" si="225"/>
        <v>66</v>
      </c>
      <c r="Z261">
        <f t="shared" si="225"/>
        <v>66</v>
      </c>
      <c r="AA261">
        <f t="shared" si="225"/>
        <v>66</v>
      </c>
      <c r="AB261">
        <f t="shared" si="220"/>
        <v>66</v>
      </c>
      <c r="AC261" s="212">
        <f t="shared" si="226"/>
        <v>3.5811234216298025E-2</v>
      </c>
      <c r="AD261" s="212">
        <f t="shared" si="226"/>
        <v>3.5811234216298025E-2</v>
      </c>
      <c r="AE261" s="212">
        <f t="shared" si="226"/>
        <v>3.5811234216298025E-2</v>
      </c>
      <c r="AF261" s="212">
        <f t="shared" si="221"/>
        <v>3.5811234216298025E-2</v>
      </c>
      <c r="AG261" s="166">
        <f t="shared" si="227"/>
        <v>3.969E-4</v>
      </c>
      <c r="AH261" s="166">
        <f t="shared" si="227"/>
        <v>1.7345999999999999</v>
      </c>
      <c r="AI261" s="166">
        <f t="shared" si="227"/>
        <v>2</v>
      </c>
      <c r="AJ261" s="166">
        <f t="shared" si="222"/>
        <v>3.6734700000000002E-4</v>
      </c>
      <c r="AK261" s="114" t="str">
        <f>""</f>
        <v/>
      </c>
      <c r="AL261" s="7" t="str">
        <f>""</f>
        <v/>
      </c>
      <c r="AM261" s="7" t="str">
        <f>""</f>
        <v/>
      </c>
      <c r="AN261" s="7" t="str">
        <f>""</f>
        <v/>
      </c>
      <c r="AO261" s="7" t="str">
        <f>""</f>
        <v/>
      </c>
      <c r="AP261" s="7" t="str">
        <f>""</f>
        <v/>
      </c>
      <c r="AQ261" s="7" t="str">
        <f>""</f>
        <v/>
      </c>
      <c r="AR261" s="7" t="str">
        <f>""</f>
        <v/>
      </c>
      <c r="AS261" s="7" t="str">
        <f>""</f>
        <v/>
      </c>
      <c r="AT261" s="7" t="str">
        <f>""</f>
        <v/>
      </c>
      <c r="AU261" s="7" t="str">
        <f>""</f>
        <v/>
      </c>
      <c r="AV261" s="7" t="str">
        <f>""</f>
        <v/>
      </c>
      <c r="AW261" s="7" t="str">
        <f>""</f>
        <v/>
      </c>
      <c r="AX261" s="7" t="str">
        <f>""</f>
        <v/>
      </c>
      <c r="AY261" s="7" t="str">
        <f>""</f>
        <v/>
      </c>
      <c r="AZ261" s="118">
        <f t="shared" si="228"/>
        <v>1.3</v>
      </c>
      <c r="BA261" s="121" t="str">
        <f>""</f>
        <v/>
      </c>
      <c r="BB261" s="121" t="str">
        <f>""</f>
        <v/>
      </c>
      <c r="BC261" s="121" t="str">
        <f>""</f>
        <v/>
      </c>
    </row>
    <row r="262" spans="1:55" x14ac:dyDescent="0.25">
      <c r="A262" t="str">
        <f t="shared" si="223"/>
        <v>29521510</v>
      </c>
      <c r="D262">
        <v>2</v>
      </c>
      <c r="E262">
        <v>95</v>
      </c>
      <c r="F262">
        <v>215</v>
      </c>
      <c r="G262">
        <v>10</v>
      </c>
      <c r="H262">
        <v>10.9</v>
      </c>
      <c r="I262" t="str">
        <f>""</f>
        <v/>
      </c>
      <c r="J262" t="str">
        <f>""</f>
        <v/>
      </c>
      <c r="K262" t="str">
        <f>""</f>
        <v/>
      </c>
      <c r="L262" t="str">
        <f>""</f>
        <v/>
      </c>
      <c r="M262" s="114">
        <v>2658.32</v>
      </c>
      <c r="N262" s="7">
        <v>2658.32</v>
      </c>
      <c r="O262" s="7">
        <v>2658.32</v>
      </c>
      <c r="P262" s="7">
        <v>2658.32</v>
      </c>
      <c r="Q262">
        <v>1.3073999999999999</v>
      </c>
      <c r="R262">
        <v>1.3073999999999999</v>
      </c>
      <c r="S262">
        <v>1.3073999999999999</v>
      </c>
      <c r="T262">
        <v>1.3073999999999999</v>
      </c>
      <c r="U262">
        <f t="shared" si="224"/>
        <v>428</v>
      </c>
      <c r="V262">
        <f t="shared" si="224"/>
        <v>428</v>
      </c>
      <c r="W262">
        <f t="shared" si="224"/>
        <v>428</v>
      </c>
      <c r="X262">
        <f t="shared" si="219"/>
        <v>428</v>
      </c>
      <c r="Y262">
        <f t="shared" si="225"/>
        <v>74</v>
      </c>
      <c r="Z262">
        <f t="shared" si="225"/>
        <v>74</v>
      </c>
      <c r="AA262">
        <f t="shared" si="225"/>
        <v>74</v>
      </c>
      <c r="AB262">
        <f t="shared" si="220"/>
        <v>74</v>
      </c>
      <c r="AC262" s="212">
        <f t="shared" si="226"/>
        <v>4.6980608424562115E-2</v>
      </c>
      <c r="AD262" s="212">
        <f t="shared" si="226"/>
        <v>4.6980608424562115E-2</v>
      </c>
      <c r="AE262" s="212">
        <f t="shared" si="226"/>
        <v>4.6980608424562115E-2</v>
      </c>
      <c r="AF262" s="212">
        <f t="shared" si="221"/>
        <v>4.6980608424562115E-2</v>
      </c>
      <c r="AG262" s="166">
        <f t="shared" si="227"/>
        <v>3.969E-4</v>
      </c>
      <c r="AH262" s="166">
        <f t="shared" si="227"/>
        <v>1.7345999999999999</v>
      </c>
      <c r="AI262" s="166">
        <f t="shared" si="227"/>
        <v>2</v>
      </c>
      <c r="AJ262" s="166">
        <f t="shared" si="222"/>
        <v>3.6734700000000002E-4</v>
      </c>
      <c r="AK262" s="114" t="str">
        <f>""</f>
        <v/>
      </c>
      <c r="AL262" s="7" t="str">
        <f>""</f>
        <v/>
      </c>
      <c r="AM262" s="7" t="str">
        <f>""</f>
        <v/>
      </c>
      <c r="AN262" s="7" t="str">
        <f>""</f>
        <v/>
      </c>
      <c r="AO262" s="7" t="str">
        <f>""</f>
        <v/>
      </c>
      <c r="AP262" s="7" t="str">
        <f>""</f>
        <v/>
      </c>
      <c r="AQ262" s="7" t="str">
        <f>""</f>
        <v/>
      </c>
      <c r="AR262" s="7" t="str">
        <f>""</f>
        <v/>
      </c>
      <c r="AS262" s="7" t="str">
        <f>""</f>
        <v/>
      </c>
      <c r="AT262" s="7" t="str">
        <f>""</f>
        <v/>
      </c>
      <c r="AU262" s="7" t="str">
        <f>""</f>
        <v/>
      </c>
      <c r="AV262" s="7" t="str">
        <f>""</f>
        <v/>
      </c>
      <c r="AW262" s="7" t="str">
        <f>""</f>
        <v/>
      </c>
      <c r="AX262" s="7" t="str">
        <f>""</f>
        <v/>
      </c>
      <c r="AY262" s="7" t="str">
        <f>""</f>
        <v/>
      </c>
      <c r="AZ262" s="118">
        <f t="shared" si="228"/>
        <v>1.4</v>
      </c>
      <c r="BA262" s="121" t="str">
        <f>""</f>
        <v/>
      </c>
      <c r="BB262" s="121" t="str">
        <f>""</f>
        <v/>
      </c>
      <c r="BC262" s="121" t="str">
        <f>""</f>
        <v/>
      </c>
    </row>
    <row r="263" spans="1:55" x14ac:dyDescent="0.25">
      <c r="A263" t="str">
        <f t="shared" si="223"/>
        <v>29523510</v>
      </c>
      <c r="D263">
        <v>2</v>
      </c>
      <c r="E263">
        <v>95</v>
      </c>
      <c r="F263">
        <v>235</v>
      </c>
      <c r="G263">
        <v>10</v>
      </c>
      <c r="H263">
        <v>10.9</v>
      </c>
      <c r="I263" t="str">
        <f>""</f>
        <v/>
      </c>
      <c r="J263" t="str">
        <f>""</f>
        <v/>
      </c>
      <c r="K263" t="str">
        <f>""</f>
        <v/>
      </c>
      <c r="L263" t="str">
        <f>""</f>
        <v/>
      </c>
      <c r="M263" s="114">
        <v>2920.92</v>
      </c>
      <c r="N263" s="7">
        <v>2920.92</v>
      </c>
      <c r="O263" s="7">
        <v>2920.92</v>
      </c>
      <c r="P263" s="7">
        <v>2920.92</v>
      </c>
      <c r="Q263">
        <v>1.3073999999999999</v>
      </c>
      <c r="R263">
        <v>1.3073999999999999</v>
      </c>
      <c r="S263">
        <v>1.3073999999999999</v>
      </c>
      <c r="T263">
        <v>1.3073999999999999</v>
      </c>
      <c r="U263">
        <f t="shared" si="224"/>
        <v>471</v>
      </c>
      <c r="V263">
        <f t="shared" si="224"/>
        <v>471</v>
      </c>
      <c r="W263">
        <f t="shared" si="224"/>
        <v>471</v>
      </c>
      <c r="X263">
        <f t="shared" si="219"/>
        <v>471</v>
      </c>
      <c r="Y263">
        <f t="shared" si="225"/>
        <v>81</v>
      </c>
      <c r="Z263">
        <f t="shared" si="225"/>
        <v>81</v>
      </c>
      <c r="AA263">
        <f t="shared" si="225"/>
        <v>81</v>
      </c>
      <c r="AB263">
        <f t="shared" si="220"/>
        <v>81</v>
      </c>
      <c r="AC263" s="212">
        <f t="shared" si="226"/>
        <v>5.8694855305954204E-2</v>
      </c>
      <c r="AD263" s="212">
        <f t="shared" si="226"/>
        <v>5.8694855305954204E-2</v>
      </c>
      <c r="AE263" s="212">
        <f t="shared" si="226"/>
        <v>5.8694855305954204E-2</v>
      </c>
      <c r="AF263" s="212">
        <f t="shared" si="221"/>
        <v>5.8694855305954204E-2</v>
      </c>
      <c r="AG263" s="166">
        <f t="shared" si="227"/>
        <v>3.969E-4</v>
      </c>
      <c r="AH263" s="166">
        <f t="shared" si="227"/>
        <v>1.7345999999999999</v>
      </c>
      <c r="AI263" s="166">
        <f t="shared" si="227"/>
        <v>2</v>
      </c>
      <c r="AJ263" s="166">
        <f t="shared" si="222"/>
        <v>3.6734700000000002E-4</v>
      </c>
      <c r="AK263" s="114" t="str">
        <f>""</f>
        <v/>
      </c>
      <c r="AL263" s="7" t="str">
        <f>""</f>
        <v/>
      </c>
      <c r="AM263" s="7" t="str">
        <f>""</f>
        <v/>
      </c>
      <c r="AN263" s="7" t="str">
        <f>""</f>
        <v/>
      </c>
      <c r="AO263" s="7" t="str">
        <f>""</f>
        <v/>
      </c>
      <c r="AP263" s="7" t="str">
        <f>""</f>
        <v/>
      </c>
      <c r="AQ263" s="7" t="str">
        <f>""</f>
        <v/>
      </c>
      <c r="AR263" s="7" t="str">
        <f>""</f>
        <v/>
      </c>
      <c r="AS263" s="7" t="str">
        <f>""</f>
        <v/>
      </c>
      <c r="AT263" s="7" t="str">
        <f>""</f>
        <v/>
      </c>
      <c r="AU263" s="7" t="str">
        <f>""</f>
        <v/>
      </c>
      <c r="AV263" s="7" t="str">
        <f>""</f>
        <v/>
      </c>
      <c r="AW263" s="7" t="str">
        <f>""</f>
        <v/>
      </c>
      <c r="AX263" s="7" t="str">
        <f>""</f>
        <v/>
      </c>
      <c r="AY263" s="7" t="str">
        <f>""</f>
        <v/>
      </c>
      <c r="AZ263" s="118">
        <f t="shared" si="228"/>
        <v>1.6</v>
      </c>
      <c r="BA263" s="121" t="str">
        <f>""</f>
        <v/>
      </c>
      <c r="BB263" s="121" t="str">
        <f>""</f>
        <v/>
      </c>
      <c r="BC263" s="121" t="str">
        <f>""</f>
        <v/>
      </c>
    </row>
    <row r="264" spans="1:55" x14ac:dyDescent="0.25">
      <c r="A264" t="str">
        <f t="shared" si="223"/>
        <v>21005510</v>
      </c>
      <c r="D264">
        <v>2</v>
      </c>
      <c r="E264">
        <v>100</v>
      </c>
      <c r="F264">
        <v>55</v>
      </c>
      <c r="G264">
        <v>10</v>
      </c>
      <c r="H264">
        <v>10.9</v>
      </c>
      <c r="I264" t="str">
        <f>""</f>
        <v/>
      </c>
      <c r="J264" t="str">
        <f>""</f>
        <v/>
      </c>
      <c r="K264" t="str">
        <f>""</f>
        <v/>
      </c>
      <c r="L264" t="str">
        <f>""</f>
        <v/>
      </c>
      <c r="M264" s="114">
        <v>559.44000000000005</v>
      </c>
      <c r="N264" s="7">
        <v>559.44000000000005</v>
      </c>
      <c r="O264" s="7">
        <v>559.44000000000005</v>
      </c>
      <c r="P264" s="7">
        <v>559.44000000000005</v>
      </c>
      <c r="Q264">
        <v>1.3018000000000001</v>
      </c>
      <c r="R264">
        <v>1.3018000000000001</v>
      </c>
      <c r="S264">
        <v>1.3018000000000001</v>
      </c>
      <c r="T264">
        <v>1.3018000000000001</v>
      </c>
      <c r="U264">
        <f t="shared" si="224"/>
        <v>91</v>
      </c>
      <c r="V264">
        <f t="shared" si="224"/>
        <v>91</v>
      </c>
      <c r="W264">
        <f t="shared" si="224"/>
        <v>91</v>
      </c>
      <c r="X264">
        <f t="shared" si="219"/>
        <v>91</v>
      </c>
      <c r="Y264">
        <f t="shared" si="225"/>
        <v>16</v>
      </c>
      <c r="Z264">
        <f t="shared" si="225"/>
        <v>16</v>
      </c>
      <c r="AA264">
        <f t="shared" si="225"/>
        <v>16</v>
      </c>
      <c r="AB264">
        <f t="shared" si="220"/>
        <v>16</v>
      </c>
      <c r="AC264" s="212">
        <f t="shared" si="226"/>
        <v>1.3089734914363848E-3</v>
      </c>
      <c r="AD264" s="212">
        <f t="shared" si="226"/>
        <v>1.3089734914363848E-3</v>
      </c>
      <c r="AE264" s="212">
        <f t="shared" si="226"/>
        <v>1.3089734914363848E-3</v>
      </c>
      <c r="AF264" s="212">
        <f t="shared" si="221"/>
        <v>1.3089734914363848E-3</v>
      </c>
      <c r="AG264" s="166">
        <f t="shared" si="227"/>
        <v>3.969E-4</v>
      </c>
      <c r="AH264" s="166">
        <f t="shared" si="227"/>
        <v>1.7345999999999999</v>
      </c>
      <c r="AI264" s="166">
        <f t="shared" si="227"/>
        <v>2</v>
      </c>
      <c r="AJ264" s="166">
        <f t="shared" si="222"/>
        <v>3.6734700000000002E-4</v>
      </c>
      <c r="AK264" s="114" t="str">
        <f>""</f>
        <v/>
      </c>
      <c r="AL264" s="7" t="str">
        <f>""</f>
        <v/>
      </c>
      <c r="AM264" s="7" t="str">
        <f>""</f>
        <v/>
      </c>
      <c r="AN264" s="7" t="str">
        <f>""</f>
        <v/>
      </c>
      <c r="AO264" s="7" t="str">
        <f>""</f>
        <v/>
      </c>
      <c r="AP264" s="7" t="str">
        <f>""</f>
        <v/>
      </c>
      <c r="AQ264" s="7" t="str">
        <f>""</f>
        <v/>
      </c>
      <c r="AR264" s="7" t="str">
        <f>""</f>
        <v/>
      </c>
      <c r="AS264" s="7" t="str">
        <f>""</f>
        <v/>
      </c>
      <c r="AT264" s="7" t="str">
        <f>""</f>
        <v/>
      </c>
      <c r="AU264" s="7" t="str">
        <f>""</f>
        <v/>
      </c>
      <c r="AV264" s="7" t="str">
        <f>""</f>
        <v/>
      </c>
      <c r="AW264" s="7" t="str">
        <f>""</f>
        <v/>
      </c>
      <c r="AX264" s="7" t="str">
        <f>""</f>
        <v/>
      </c>
      <c r="AY264" s="7" t="str">
        <f>""</f>
        <v/>
      </c>
      <c r="AZ264" s="118">
        <f t="shared" si="228"/>
        <v>0.4</v>
      </c>
      <c r="BA264" s="121" t="str">
        <f>""</f>
        <v/>
      </c>
      <c r="BB264" s="121" t="str">
        <f>""</f>
        <v/>
      </c>
      <c r="BC264" s="121" t="str">
        <f>""</f>
        <v/>
      </c>
    </row>
    <row r="265" spans="1:55" x14ac:dyDescent="0.25">
      <c r="A265" t="str">
        <f t="shared" si="223"/>
        <v>21006510</v>
      </c>
      <c r="D265">
        <v>2</v>
      </c>
      <c r="E265">
        <v>100</v>
      </c>
      <c r="F265">
        <v>65</v>
      </c>
      <c r="G265">
        <v>10</v>
      </c>
      <c r="H265">
        <v>10.9</v>
      </c>
      <c r="I265" t="str">
        <f>""</f>
        <v/>
      </c>
      <c r="J265" t="str">
        <f>""</f>
        <v/>
      </c>
      <c r="K265" t="str">
        <f>""</f>
        <v/>
      </c>
      <c r="L265" t="str">
        <f>""</f>
        <v/>
      </c>
      <c r="M265" s="114">
        <v>692.64</v>
      </c>
      <c r="N265" s="7">
        <v>692.64</v>
      </c>
      <c r="O265" s="7">
        <v>692.64</v>
      </c>
      <c r="P265" s="7">
        <v>692.64</v>
      </c>
      <c r="Q265">
        <v>1.3018000000000001</v>
      </c>
      <c r="R265">
        <v>1.3018000000000001</v>
      </c>
      <c r="S265">
        <v>1.3018000000000001</v>
      </c>
      <c r="T265">
        <v>1.3018000000000001</v>
      </c>
      <c r="U265">
        <f t="shared" si="224"/>
        <v>112</v>
      </c>
      <c r="V265">
        <f t="shared" si="224"/>
        <v>112</v>
      </c>
      <c r="W265">
        <f t="shared" si="224"/>
        <v>112</v>
      </c>
      <c r="X265">
        <f t="shared" si="219"/>
        <v>112</v>
      </c>
      <c r="Y265">
        <f t="shared" si="225"/>
        <v>19</v>
      </c>
      <c r="Z265">
        <f t="shared" si="225"/>
        <v>19</v>
      </c>
      <c r="AA265">
        <f t="shared" si="225"/>
        <v>19</v>
      </c>
      <c r="AB265">
        <f t="shared" si="220"/>
        <v>19</v>
      </c>
      <c r="AC265" s="212">
        <f t="shared" si="226"/>
        <v>1.9500498650729928E-3</v>
      </c>
      <c r="AD265" s="212">
        <f t="shared" si="226"/>
        <v>1.9500498650729928E-3</v>
      </c>
      <c r="AE265" s="212">
        <f t="shared" si="226"/>
        <v>1.9500498650729928E-3</v>
      </c>
      <c r="AF265" s="212">
        <f t="shared" si="221"/>
        <v>1.9500498650729928E-3</v>
      </c>
      <c r="AG265" s="166">
        <f t="shared" si="227"/>
        <v>3.969E-4</v>
      </c>
      <c r="AH265" s="166">
        <f t="shared" si="227"/>
        <v>1.7345999999999999</v>
      </c>
      <c r="AI265" s="166">
        <f t="shared" si="227"/>
        <v>2</v>
      </c>
      <c r="AJ265" s="166">
        <f t="shared" si="222"/>
        <v>3.6734700000000002E-4</v>
      </c>
      <c r="AK265" s="114" t="str">
        <f>""</f>
        <v/>
      </c>
      <c r="AL265" s="7" t="str">
        <f>""</f>
        <v/>
      </c>
      <c r="AM265" s="7" t="str">
        <f>""</f>
        <v/>
      </c>
      <c r="AN265" s="7" t="str">
        <f>""</f>
        <v/>
      </c>
      <c r="AO265" s="7" t="str">
        <f>""</f>
        <v/>
      </c>
      <c r="AP265" s="7" t="str">
        <f>""</f>
        <v/>
      </c>
      <c r="AQ265" s="7" t="str">
        <f>""</f>
        <v/>
      </c>
      <c r="AR265" s="7" t="str">
        <f>""</f>
        <v/>
      </c>
      <c r="AS265" s="7" t="str">
        <f>""</f>
        <v/>
      </c>
      <c r="AT265" s="7" t="str">
        <f>""</f>
        <v/>
      </c>
      <c r="AU265" s="7" t="str">
        <f>""</f>
        <v/>
      </c>
      <c r="AV265" s="7" t="str">
        <f>""</f>
        <v/>
      </c>
      <c r="AW265" s="7" t="str">
        <f>""</f>
        <v/>
      </c>
      <c r="AX265" s="7" t="str">
        <f>""</f>
        <v/>
      </c>
      <c r="AY265" s="7" t="str">
        <f>""</f>
        <v/>
      </c>
      <c r="AZ265" s="118">
        <f t="shared" si="228"/>
        <v>0.4</v>
      </c>
      <c r="BA265" s="121" t="str">
        <f>""</f>
        <v/>
      </c>
      <c r="BB265" s="121" t="str">
        <f>""</f>
        <v/>
      </c>
      <c r="BC265" s="121" t="str">
        <f>""</f>
        <v/>
      </c>
    </row>
    <row r="266" spans="1:55" x14ac:dyDescent="0.25">
      <c r="A266" t="str">
        <f t="shared" si="223"/>
        <v>21007510</v>
      </c>
      <c r="D266">
        <v>2</v>
      </c>
      <c r="E266">
        <v>100</v>
      </c>
      <c r="F266">
        <v>75</v>
      </c>
      <c r="G266">
        <v>10</v>
      </c>
      <c r="H266">
        <v>10.9</v>
      </c>
      <c r="I266" t="str">
        <f>""</f>
        <v/>
      </c>
      <c r="J266" t="str">
        <f>""</f>
        <v/>
      </c>
      <c r="K266" t="str">
        <f>""</f>
        <v/>
      </c>
      <c r="L266" t="str">
        <f>""</f>
        <v/>
      </c>
      <c r="M266" s="114">
        <v>825.84</v>
      </c>
      <c r="N266" s="7">
        <v>825.84</v>
      </c>
      <c r="O266" s="7">
        <v>825.84</v>
      </c>
      <c r="P266" s="7">
        <v>825.84</v>
      </c>
      <c r="Q266">
        <v>1.3018000000000001</v>
      </c>
      <c r="R266">
        <v>1.3018000000000001</v>
      </c>
      <c r="S266">
        <v>1.3018000000000001</v>
      </c>
      <c r="T266">
        <v>1.3018000000000001</v>
      </c>
      <c r="U266">
        <f t="shared" si="224"/>
        <v>134</v>
      </c>
      <c r="V266">
        <f t="shared" si="224"/>
        <v>134</v>
      </c>
      <c r="W266">
        <f t="shared" si="224"/>
        <v>134</v>
      </c>
      <c r="X266">
        <f t="shared" si="219"/>
        <v>134</v>
      </c>
      <c r="Y266">
        <f t="shared" si="225"/>
        <v>23</v>
      </c>
      <c r="Z266">
        <f t="shared" si="225"/>
        <v>23</v>
      </c>
      <c r="AA266">
        <f t="shared" si="225"/>
        <v>23</v>
      </c>
      <c r="AB266">
        <f t="shared" si="220"/>
        <v>23</v>
      </c>
      <c r="AC266" s="212">
        <f t="shared" si="226"/>
        <v>2.9894831658536522E-3</v>
      </c>
      <c r="AD266" s="212">
        <f t="shared" si="226"/>
        <v>2.9894831658536522E-3</v>
      </c>
      <c r="AE266" s="212">
        <f t="shared" si="226"/>
        <v>2.9894831658536522E-3</v>
      </c>
      <c r="AF266" s="212">
        <f t="shared" si="221"/>
        <v>2.9894831658536522E-3</v>
      </c>
      <c r="AG266" s="166">
        <f t="shared" si="227"/>
        <v>3.969E-4</v>
      </c>
      <c r="AH266" s="166">
        <f t="shared" si="227"/>
        <v>1.7345999999999999</v>
      </c>
      <c r="AI266" s="166">
        <f t="shared" si="227"/>
        <v>2</v>
      </c>
      <c r="AJ266" s="166">
        <f t="shared" si="222"/>
        <v>3.6734700000000002E-4</v>
      </c>
      <c r="AK266" s="114" t="str">
        <f>""</f>
        <v/>
      </c>
      <c r="AL266" s="7" t="str">
        <f>""</f>
        <v/>
      </c>
      <c r="AM266" s="7" t="str">
        <f>""</f>
        <v/>
      </c>
      <c r="AN266" s="7" t="str">
        <f>""</f>
        <v/>
      </c>
      <c r="AO266" s="7" t="str">
        <f>""</f>
        <v/>
      </c>
      <c r="AP266" s="7" t="str">
        <f>""</f>
        <v/>
      </c>
      <c r="AQ266" s="7" t="str">
        <f>""</f>
        <v/>
      </c>
      <c r="AR266" s="7" t="str">
        <f>""</f>
        <v/>
      </c>
      <c r="AS266" s="7" t="str">
        <f>""</f>
        <v/>
      </c>
      <c r="AT266" s="7" t="str">
        <f>""</f>
        <v/>
      </c>
      <c r="AU266" s="7" t="str">
        <f>""</f>
        <v/>
      </c>
      <c r="AV266" s="7" t="str">
        <f>""</f>
        <v/>
      </c>
      <c r="AW266" s="7" t="str">
        <f>""</f>
        <v/>
      </c>
      <c r="AX266" s="7" t="str">
        <f>""</f>
        <v/>
      </c>
      <c r="AY266" s="7" t="str">
        <f>""</f>
        <v/>
      </c>
      <c r="AZ266" s="118">
        <f t="shared" si="228"/>
        <v>0.5</v>
      </c>
      <c r="BA266" s="121" t="str">
        <f>""</f>
        <v/>
      </c>
      <c r="BB266" s="121" t="str">
        <f>""</f>
        <v/>
      </c>
      <c r="BC266" s="121" t="str">
        <f>""</f>
        <v/>
      </c>
    </row>
    <row r="267" spans="1:55" x14ac:dyDescent="0.25">
      <c r="A267" t="str">
        <f t="shared" si="223"/>
        <v>21008510</v>
      </c>
      <c r="D267">
        <v>2</v>
      </c>
      <c r="E267">
        <v>100</v>
      </c>
      <c r="F267">
        <v>85</v>
      </c>
      <c r="G267">
        <v>10</v>
      </c>
      <c r="H267">
        <v>10.9</v>
      </c>
      <c r="I267" t="str">
        <f>""</f>
        <v/>
      </c>
      <c r="J267" t="str">
        <f>""</f>
        <v/>
      </c>
      <c r="K267" t="str">
        <f>""</f>
        <v/>
      </c>
      <c r="L267" t="str">
        <f>""</f>
        <v/>
      </c>
      <c r="M267" s="114">
        <v>959.04</v>
      </c>
      <c r="N267" s="7">
        <v>959.04</v>
      </c>
      <c r="O267" s="7">
        <v>959.04</v>
      </c>
      <c r="P267" s="7">
        <v>959.04</v>
      </c>
      <c r="Q267">
        <v>1.3018000000000001</v>
      </c>
      <c r="R267">
        <v>1.3018000000000001</v>
      </c>
      <c r="S267">
        <v>1.3018000000000001</v>
      </c>
      <c r="T267">
        <v>1.3018000000000001</v>
      </c>
      <c r="U267">
        <f t="shared" si="224"/>
        <v>156</v>
      </c>
      <c r="V267">
        <f t="shared" si="224"/>
        <v>156</v>
      </c>
      <c r="W267">
        <f t="shared" si="224"/>
        <v>156</v>
      </c>
      <c r="X267">
        <f t="shared" si="219"/>
        <v>156</v>
      </c>
      <c r="Y267">
        <f t="shared" si="225"/>
        <v>27</v>
      </c>
      <c r="Z267">
        <f t="shared" si="225"/>
        <v>27</v>
      </c>
      <c r="AA267">
        <f t="shared" si="225"/>
        <v>27</v>
      </c>
      <c r="AB267">
        <f t="shared" si="220"/>
        <v>27</v>
      </c>
      <c r="AC267" s="212">
        <f t="shared" si="226"/>
        <v>4.2938967210000697E-3</v>
      </c>
      <c r="AD267" s="212">
        <f t="shared" si="226"/>
        <v>4.2938967210000697E-3</v>
      </c>
      <c r="AE267" s="212">
        <f t="shared" si="226"/>
        <v>4.2938967210000697E-3</v>
      </c>
      <c r="AF267" s="212">
        <f t="shared" si="221"/>
        <v>4.2938967210000697E-3</v>
      </c>
      <c r="AG267" s="166">
        <f t="shared" si="227"/>
        <v>3.969E-4</v>
      </c>
      <c r="AH267" s="166">
        <f t="shared" si="227"/>
        <v>1.7345999999999999</v>
      </c>
      <c r="AI267" s="166">
        <f t="shared" si="227"/>
        <v>2</v>
      </c>
      <c r="AJ267" s="166">
        <f t="shared" si="222"/>
        <v>3.6734700000000002E-4</v>
      </c>
      <c r="AK267" s="114" t="str">
        <f>""</f>
        <v/>
      </c>
      <c r="AL267" s="7" t="str">
        <f>""</f>
        <v/>
      </c>
      <c r="AM267" s="7" t="str">
        <f>""</f>
        <v/>
      </c>
      <c r="AN267" s="7" t="str">
        <f>""</f>
        <v/>
      </c>
      <c r="AO267" s="7" t="str">
        <f>""</f>
        <v/>
      </c>
      <c r="AP267" s="7" t="str">
        <f>""</f>
        <v/>
      </c>
      <c r="AQ267" s="7" t="str">
        <f>""</f>
        <v/>
      </c>
      <c r="AR267" s="7" t="str">
        <f>""</f>
        <v/>
      </c>
      <c r="AS267" s="7" t="str">
        <f>""</f>
        <v/>
      </c>
      <c r="AT267" s="7" t="str">
        <f>""</f>
        <v/>
      </c>
      <c r="AU267" s="7" t="str">
        <f>""</f>
        <v/>
      </c>
      <c r="AV267" s="7" t="str">
        <f>""</f>
        <v/>
      </c>
      <c r="AW267" s="7" t="str">
        <f>""</f>
        <v/>
      </c>
      <c r="AX267" s="7" t="str">
        <f>""</f>
        <v/>
      </c>
      <c r="AY267" s="7" t="str">
        <f>""</f>
        <v/>
      </c>
      <c r="AZ267" s="118">
        <f t="shared" si="228"/>
        <v>0.6</v>
      </c>
      <c r="BA267" s="121" t="str">
        <f>""</f>
        <v/>
      </c>
      <c r="BB267" s="121" t="str">
        <f>""</f>
        <v/>
      </c>
      <c r="BC267" s="121" t="str">
        <f>""</f>
        <v/>
      </c>
    </row>
    <row r="268" spans="1:55" x14ac:dyDescent="0.25">
      <c r="A268" t="str">
        <f t="shared" si="223"/>
        <v>21009510</v>
      </c>
      <c r="D268">
        <v>2</v>
      </c>
      <c r="E268">
        <v>100</v>
      </c>
      <c r="F268">
        <v>95</v>
      </c>
      <c r="G268">
        <v>10</v>
      </c>
      <c r="H268">
        <v>10.9</v>
      </c>
      <c r="I268" t="str">
        <f>""</f>
        <v/>
      </c>
      <c r="J268" t="str">
        <f>""</f>
        <v/>
      </c>
      <c r="K268" t="str">
        <f>""</f>
        <v/>
      </c>
      <c r="L268" t="str">
        <f>""</f>
        <v/>
      </c>
      <c r="M268" s="114">
        <v>1092.24</v>
      </c>
      <c r="N268" s="7">
        <v>1092.24</v>
      </c>
      <c r="O268" s="7">
        <v>1092.24</v>
      </c>
      <c r="P268" s="7">
        <v>1092.24</v>
      </c>
      <c r="Q268">
        <v>1.3018000000000001</v>
      </c>
      <c r="R268">
        <v>1.3018000000000001</v>
      </c>
      <c r="S268">
        <v>1.3018000000000001</v>
      </c>
      <c r="T268">
        <v>1.3018000000000001</v>
      </c>
      <c r="U268">
        <f t="shared" si="224"/>
        <v>177</v>
      </c>
      <c r="V268">
        <f t="shared" si="224"/>
        <v>177</v>
      </c>
      <c r="W268">
        <f t="shared" si="224"/>
        <v>177</v>
      </c>
      <c r="X268">
        <f t="shared" si="219"/>
        <v>177</v>
      </c>
      <c r="Y268">
        <f t="shared" si="225"/>
        <v>30</v>
      </c>
      <c r="Z268">
        <f t="shared" si="225"/>
        <v>30</v>
      </c>
      <c r="AA268">
        <f t="shared" si="225"/>
        <v>30</v>
      </c>
      <c r="AB268">
        <f t="shared" si="220"/>
        <v>30</v>
      </c>
      <c r="AC268" s="212">
        <f t="shared" si="226"/>
        <v>5.5281623903771513E-3</v>
      </c>
      <c r="AD268" s="212">
        <f t="shared" si="226"/>
        <v>5.5281623903771513E-3</v>
      </c>
      <c r="AE268" s="212">
        <f t="shared" si="226"/>
        <v>5.5281623903771513E-3</v>
      </c>
      <c r="AF268" s="212">
        <f t="shared" si="221"/>
        <v>5.5281623903771513E-3</v>
      </c>
      <c r="AG268" s="166">
        <f t="shared" si="227"/>
        <v>3.969E-4</v>
      </c>
      <c r="AH268" s="166">
        <f t="shared" si="227"/>
        <v>1.7345999999999999</v>
      </c>
      <c r="AI268" s="166">
        <f t="shared" si="227"/>
        <v>2</v>
      </c>
      <c r="AJ268" s="166">
        <f t="shared" si="222"/>
        <v>3.6734700000000002E-4</v>
      </c>
      <c r="AK268" s="114" t="str">
        <f>""</f>
        <v/>
      </c>
      <c r="AL268" s="7" t="str">
        <f>""</f>
        <v/>
      </c>
      <c r="AM268" s="7" t="str">
        <f>""</f>
        <v/>
      </c>
      <c r="AN268" s="7" t="str">
        <f>""</f>
        <v/>
      </c>
      <c r="AO268" s="7" t="str">
        <f>""</f>
        <v/>
      </c>
      <c r="AP268" s="7" t="str">
        <f>""</f>
        <v/>
      </c>
      <c r="AQ268" s="7" t="str">
        <f>""</f>
        <v/>
      </c>
      <c r="AR268" s="7" t="str">
        <f>""</f>
        <v/>
      </c>
      <c r="AS268" s="7" t="str">
        <f>""</f>
        <v/>
      </c>
      <c r="AT268" s="7" t="str">
        <f>""</f>
        <v/>
      </c>
      <c r="AU268" s="7" t="str">
        <f>""</f>
        <v/>
      </c>
      <c r="AV268" s="7" t="str">
        <f>""</f>
        <v/>
      </c>
      <c r="AW268" s="7" t="str">
        <f>""</f>
        <v/>
      </c>
      <c r="AX268" s="7" t="str">
        <f>""</f>
        <v/>
      </c>
      <c r="AY268" s="7" t="str">
        <f>""</f>
        <v/>
      </c>
      <c r="AZ268" s="118">
        <f t="shared" si="228"/>
        <v>0.6</v>
      </c>
      <c r="BA268" s="121" t="str">
        <f>""</f>
        <v/>
      </c>
      <c r="BB268" s="121" t="str">
        <f>""</f>
        <v/>
      </c>
      <c r="BC268" s="121" t="str">
        <f>""</f>
        <v/>
      </c>
    </row>
    <row r="269" spans="1:55" x14ac:dyDescent="0.25">
      <c r="A269" t="str">
        <f t="shared" si="223"/>
        <v>210010510</v>
      </c>
      <c r="D269">
        <v>2</v>
      </c>
      <c r="E269">
        <v>100</v>
      </c>
      <c r="F269">
        <v>105</v>
      </c>
      <c r="G269">
        <v>10</v>
      </c>
      <c r="H269">
        <v>10.9</v>
      </c>
      <c r="I269" t="str">
        <f>""</f>
        <v/>
      </c>
      <c r="J269" t="str">
        <f>""</f>
        <v/>
      </c>
      <c r="K269" t="str">
        <f>""</f>
        <v/>
      </c>
      <c r="L269" t="str">
        <f>""</f>
        <v/>
      </c>
      <c r="M269" s="114">
        <v>1225.44</v>
      </c>
      <c r="N269" s="7">
        <v>1225.44</v>
      </c>
      <c r="O269" s="7">
        <v>1225.44</v>
      </c>
      <c r="P269" s="7">
        <v>1225.44</v>
      </c>
      <c r="Q269">
        <v>1.3018000000000001</v>
      </c>
      <c r="R269">
        <v>1.3018000000000001</v>
      </c>
      <c r="S269">
        <v>1.3018000000000001</v>
      </c>
      <c r="T269">
        <v>1.3018000000000001</v>
      </c>
      <c r="U269">
        <f t="shared" si="224"/>
        <v>199</v>
      </c>
      <c r="V269">
        <f t="shared" si="224"/>
        <v>199</v>
      </c>
      <c r="W269">
        <f t="shared" si="224"/>
        <v>199</v>
      </c>
      <c r="X269">
        <f t="shared" si="219"/>
        <v>199</v>
      </c>
      <c r="Y269">
        <f t="shared" si="225"/>
        <v>34</v>
      </c>
      <c r="Z269">
        <f t="shared" si="225"/>
        <v>34</v>
      </c>
      <c r="AA269">
        <f t="shared" si="225"/>
        <v>34</v>
      </c>
      <c r="AB269">
        <f t="shared" si="220"/>
        <v>34</v>
      </c>
      <c r="AC269" s="212">
        <f t="shared" si="226"/>
        <v>7.357320522843264E-3</v>
      </c>
      <c r="AD269" s="212">
        <f t="shared" si="226"/>
        <v>7.357320522843264E-3</v>
      </c>
      <c r="AE269" s="212">
        <f t="shared" si="226"/>
        <v>7.357320522843264E-3</v>
      </c>
      <c r="AF269" s="212">
        <f t="shared" si="221"/>
        <v>7.357320522843264E-3</v>
      </c>
      <c r="AG269" s="166">
        <f t="shared" si="227"/>
        <v>3.969E-4</v>
      </c>
      <c r="AH269" s="166">
        <f t="shared" si="227"/>
        <v>1.7345999999999999</v>
      </c>
      <c r="AI269" s="166">
        <f t="shared" si="227"/>
        <v>2</v>
      </c>
      <c r="AJ269" s="166">
        <f t="shared" si="222"/>
        <v>3.6734700000000002E-4</v>
      </c>
      <c r="AK269" s="114" t="str">
        <f>""</f>
        <v/>
      </c>
      <c r="AL269" s="7" t="str">
        <f>""</f>
        <v/>
      </c>
      <c r="AM269" s="7" t="str">
        <f>""</f>
        <v/>
      </c>
      <c r="AN269" s="7" t="str">
        <f>""</f>
        <v/>
      </c>
      <c r="AO269" s="7" t="str">
        <f>""</f>
        <v/>
      </c>
      <c r="AP269" s="7" t="str">
        <f>""</f>
        <v/>
      </c>
      <c r="AQ269" s="7" t="str">
        <f>""</f>
        <v/>
      </c>
      <c r="AR269" s="7" t="str">
        <f>""</f>
        <v/>
      </c>
      <c r="AS269" s="7" t="str">
        <f>""</f>
        <v/>
      </c>
      <c r="AT269" s="7" t="str">
        <f>""</f>
        <v/>
      </c>
      <c r="AU269" s="7" t="str">
        <f>""</f>
        <v/>
      </c>
      <c r="AV269" s="7" t="str">
        <f>""</f>
        <v/>
      </c>
      <c r="AW269" s="7" t="str">
        <f>""</f>
        <v/>
      </c>
      <c r="AX269" s="7" t="str">
        <f>""</f>
        <v/>
      </c>
      <c r="AY269" s="7" t="str">
        <f>""</f>
        <v/>
      </c>
      <c r="AZ269" s="118">
        <f t="shared" si="228"/>
        <v>0.7</v>
      </c>
      <c r="BA269" s="121" t="str">
        <f>""</f>
        <v/>
      </c>
      <c r="BB269" s="121" t="str">
        <f>""</f>
        <v/>
      </c>
      <c r="BC269" s="121" t="str">
        <f>""</f>
        <v/>
      </c>
    </row>
    <row r="270" spans="1:55" x14ac:dyDescent="0.25">
      <c r="A270" t="str">
        <f t="shared" si="223"/>
        <v>210011510</v>
      </c>
      <c r="D270">
        <v>2</v>
      </c>
      <c r="E270">
        <v>100</v>
      </c>
      <c r="F270">
        <v>115</v>
      </c>
      <c r="G270">
        <v>10</v>
      </c>
      <c r="H270">
        <v>10.9</v>
      </c>
      <c r="I270" t="str">
        <f>""</f>
        <v/>
      </c>
      <c r="J270" t="str">
        <f>""</f>
        <v/>
      </c>
      <c r="K270" t="str">
        <f>""</f>
        <v/>
      </c>
      <c r="L270" t="str">
        <f>""</f>
        <v/>
      </c>
      <c r="M270" s="114">
        <v>1358.64</v>
      </c>
      <c r="N270" s="7">
        <v>1358.64</v>
      </c>
      <c r="O270" s="7">
        <v>1358.64</v>
      </c>
      <c r="P270" s="7">
        <v>1358.64</v>
      </c>
      <c r="Q270">
        <v>1.3018000000000001</v>
      </c>
      <c r="R270">
        <v>1.3018000000000001</v>
      </c>
      <c r="S270">
        <v>1.3018000000000001</v>
      </c>
      <c r="T270">
        <v>1.3018000000000001</v>
      </c>
      <c r="U270">
        <f t="shared" si="224"/>
        <v>221</v>
      </c>
      <c r="V270">
        <f t="shared" si="224"/>
        <v>221</v>
      </c>
      <c r="W270">
        <f t="shared" si="224"/>
        <v>221</v>
      </c>
      <c r="X270">
        <f t="shared" si="219"/>
        <v>221</v>
      </c>
      <c r="Y270">
        <f t="shared" si="225"/>
        <v>38</v>
      </c>
      <c r="Z270">
        <f t="shared" si="225"/>
        <v>38</v>
      </c>
      <c r="AA270">
        <f t="shared" si="225"/>
        <v>38</v>
      </c>
      <c r="AB270">
        <f t="shared" si="220"/>
        <v>38</v>
      </c>
      <c r="AC270" s="212">
        <f t="shared" si="226"/>
        <v>9.5019600282810514E-3</v>
      </c>
      <c r="AD270" s="212">
        <f t="shared" si="226"/>
        <v>9.5019600282810514E-3</v>
      </c>
      <c r="AE270" s="212">
        <f t="shared" si="226"/>
        <v>9.5019600282810514E-3</v>
      </c>
      <c r="AF270" s="212">
        <f t="shared" si="221"/>
        <v>9.5019600282810514E-3</v>
      </c>
      <c r="AG270" s="166">
        <f t="shared" si="227"/>
        <v>3.969E-4</v>
      </c>
      <c r="AH270" s="166">
        <f t="shared" si="227"/>
        <v>1.7345999999999999</v>
      </c>
      <c r="AI270" s="166">
        <f t="shared" si="227"/>
        <v>2</v>
      </c>
      <c r="AJ270" s="166">
        <f t="shared" si="222"/>
        <v>3.6734700000000002E-4</v>
      </c>
      <c r="AK270" s="114" t="str">
        <f>""</f>
        <v/>
      </c>
      <c r="AL270" s="7" t="str">
        <f>""</f>
        <v/>
      </c>
      <c r="AM270" s="7" t="str">
        <f>""</f>
        <v/>
      </c>
      <c r="AN270" s="7" t="str">
        <f>""</f>
        <v/>
      </c>
      <c r="AO270" s="7" t="str">
        <f>""</f>
        <v/>
      </c>
      <c r="AP270" s="7" t="str">
        <f>""</f>
        <v/>
      </c>
      <c r="AQ270" s="7" t="str">
        <f>""</f>
        <v/>
      </c>
      <c r="AR270" s="7" t="str">
        <f>""</f>
        <v/>
      </c>
      <c r="AS270" s="7" t="str">
        <f>""</f>
        <v/>
      </c>
      <c r="AT270" s="7" t="str">
        <f>""</f>
        <v/>
      </c>
      <c r="AU270" s="7" t="str">
        <f>""</f>
        <v/>
      </c>
      <c r="AV270" s="7" t="str">
        <f>""</f>
        <v/>
      </c>
      <c r="AW270" s="7" t="str">
        <f>""</f>
        <v/>
      </c>
      <c r="AX270" s="7" t="str">
        <f>""</f>
        <v/>
      </c>
      <c r="AY270" s="7" t="str">
        <f>""</f>
        <v/>
      </c>
      <c r="AZ270" s="118">
        <f t="shared" si="228"/>
        <v>0.8</v>
      </c>
      <c r="BA270" s="121" t="str">
        <f>""</f>
        <v/>
      </c>
      <c r="BB270" s="121" t="str">
        <f>""</f>
        <v/>
      </c>
      <c r="BC270" s="121" t="str">
        <f>""</f>
        <v/>
      </c>
    </row>
    <row r="271" spans="1:55" x14ac:dyDescent="0.25">
      <c r="A271" t="str">
        <f t="shared" si="223"/>
        <v>210013510</v>
      </c>
      <c r="D271">
        <v>2</v>
      </c>
      <c r="E271">
        <v>100</v>
      </c>
      <c r="F271">
        <v>135</v>
      </c>
      <c r="G271">
        <v>10</v>
      </c>
      <c r="H271">
        <v>10.9</v>
      </c>
      <c r="I271" t="str">
        <f>""</f>
        <v/>
      </c>
      <c r="J271" t="str">
        <f>""</f>
        <v/>
      </c>
      <c r="K271" t="str">
        <f>""</f>
        <v/>
      </c>
      <c r="L271" t="str">
        <f>""</f>
        <v/>
      </c>
      <c r="M271" s="114">
        <v>1625.04</v>
      </c>
      <c r="N271" s="7">
        <v>1625.04</v>
      </c>
      <c r="O271" s="7">
        <v>1625.04</v>
      </c>
      <c r="P271" s="7">
        <v>1625.04</v>
      </c>
      <c r="Q271">
        <v>1.3018000000000001</v>
      </c>
      <c r="R271">
        <v>1.3018000000000001</v>
      </c>
      <c r="S271">
        <v>1.3018000000000001</v>
      </c>
      <c r="T271">
        <v>1.3018000000000001</v>
      </c>
      <c r="U271">
        <f t="shared" si="224"/>
        <v>264</v>
      </c>
      <c r="V271">
        <f t="shared" si="224"/>
        <v>264</v>
      </c>
      <c r="W271">
        <f t="shared" si="224"/>
        <v>264</v>
      </c>
      <c r="X271">
        <f t="shared" si="219"/>
        <v>264</v>
      </c>
      <c r="Y271">
        <f t="shared" si="225"/>
        <v>45</v>
      </c>
      <c r="Z271">
        <f t="shared" si="225"/>
        <v>45</v>
      </c>
      <c r="AA271">
        <f t="shared" si="225"/>
        <v>45</v>
      </c>
      <c r="AB271">
        <f t="shared" si="220"/>
        <v>45</v>
      </c>
      <c r="AC271" s="212">
        <f t="shared" si="226"/>
        <v>1.4207465164147446E-2</v>
      </c>
      <c r="AD271" s="212">
        <f t="shared" si="226"/>
        <v>1.4207465164147446E-2</v>
      </c>
      <c r="AE271" s="212">
        <f t="shared" si="226"/>
        <v>1.4207465164147446E-2</v>
      </c>
      <c r="AF271" s="212">
        <f t="shared" si="221"/>
        <v>1.4207465164147446E-2</v>
      </c>
      <c r="AG271" s="166">
        <f t="shared" si="227"/>
        <v>3.969E-4</v>
      </c>
      <c r="AH271" s="166">
        <f t="shared" si="227"/>
        <v>1.7345999999999999</v>
      </c>
      <c r="AI271" s="166">
        <f t="shared" si="227"/>
        <v>2</v>
      </c>
      <c r="AJ271" s="166">
        <f t="shared" si="222"/>
        <v>3.6734700000000002E-4</v>
      </c>
      <c r="AK271" s="114" t="str">
        <f>""</f>
        <v/>
      </c>
      <c r="AL271" s="7" t="str">
        <f>""</f>
        <v/>
      </c>
      <c r="AM271" s="7" t="str">
        <f>""</f>
        <v/>
      </c>
      <c r="AN271" s="7" t="str">
        <f>""</f>
        <v/>
      </c>
      <c r="AO271" s="7" t="str">
        <f>""</f>
        <v/>
      </c>
      <c r="AP271" s="7" t="str">
        <f>""</f>
        <v/>
      </c>
      <c r="AQ271" s="7" t="str">
        <f>""</f>
        <v/>
      </c>
      <c r="AR271" s="7" t="str">
        <f>""</f>
        <v/>
      </c>
      <c r="AS271" s="7" t="str">
        <f>""</f>
        <v/>
      </c>
      <c r="AT271" s="7" t="str">
        <f>""</f>
        <v/>
      </c>
      <c r="AU271" s="7" t="str">
        <f>""</f>
        <v/>
      </c>
      <c r="AV271" s="7" t="str">
        <f>""</f>
        <v/>
      </c>
      <c r="AW271" s="7" t="str">
        <f>""</f>
        <v/>
      </c>
      <c r="AX271" s="7" t="str">
        <f>""</f>
        <v/>
      </c>
      <c r="AY271" s="7" t="str">
        <f>""</f>
        <v/>
      </c>
      <c r="AZ271" s="118">
        <f t="shared" si="228"/>
        <v>0.9</v>
      </c>
      <c r="BA271" s="121" t="str">
        <f>""</f>
        <v/>
      </c>
      <c r="BB271" s="121" t="str">
        <f>""</f>
        <v/>
      </c>
      <c r="BC271" s="121" t="str">
        <f>""</f>
        <v/>
      </c>
    </row>
    <row r="272" spans="1:55" x14ac:dyDescent="0.25">
      <c r="A272" t="str">
        <f t="shared" si="223"/>
        <v>210015510</v>
      </c>
      <c r="D272">
        <v>2</v>
      </c>
      <c r="E272">
        <v>100</v>
      </c>
      <c r="F272">
        <v>155</v>
      </c>
      <c r="G272">
        <v>10</v>
      </c>
      <c r="H272">
        <v>10.9</v>
      </c>
      <c r="I272" t="str">
        <f>""</f>
        <v/>
      </c>
      <c r="J272" t="str">
        <f>""</f>
        <v/>
      </c>
      <c r="K272" t="str">
        <f>""</f>
        <v/>
      </c>
      <c r="L272" t="str">
        <f>""</f>
        <v/>
      </c>
      <c r="M272" s="114">
        <v>1891.44</v>
      </c>
      <c r="N272" s="7">
        <v>1891.44</v>
      </c>
      <c r="O272" s="7">
        <v>1891.44</v>
      </c>
      <c r="P272" s="7">
        <v>1891.44</v>
      </c>
      <c r="Q272">
        <v>1.3018000000000001</v>
      </c>
      <c r="R272">
        <v>1.3018000000000001</v>
      </c>
      <c r="S272">
        <v>1.3018000000000001</v>
      </c>
      <c r="T272">
        <v>1.3018000000000001</v>
      </c>
      <c r="U272">
        <f t="shared" si="224"/>
        <v>307</v>
      </c>
      <c r="V272">
        <f t="shared" si="224"/>
        <v>307</v>
      </c>
      <c r="W272">
        <f t="shared" si="224"/>
        <v>307</v>
      </c>
      <c r="X272">
        <f t="shared" si="219"/>
        <v>307</v>
      </c>
      <c r="Y272">
        <f t="shared" si="225"/>
        <v>53</v>
      </c>
      <c r="Z272">
        <f t="shared" si="225"/>
        <v>53</v>
      </c>
      <c r="AA272">
        <f t="shared" si="225"/>
        <v>53</v>
      </c>
      <c r="AB272">
        <f t="shared" si="220"/>
        <v>53</v>
      </c>
      <c r="AC272" s="212">
        <f t="shared" si="226"/>
        <v>2.0823929364188087E-2</v>
      </c>
      <c r="AD272" s="212">
        <f t="shared" si="226"/>
        <v>2.0823929364188087E-2</v>
      </c>
      <c r="AE272" s="212">
        <f t="shared" si="226"/>
        <v>2.0823929364188087E-2</v>
      </c>
      <c r="AF272" s="212">
        <f t="shared" si="221"/>
        <v>2.0823929364188087E-2</v>
      </c>
      <c r="AG272" s="166">
        <f t="shared" si="227"/>
        <v>3.969E-4</v>
      </c>
      <c r="AH272" s="166">
        <f t="shared" si="227"/>
        <v>1.7345999999999999</v>
      </c>
      <c r="AI272" s="166">
        <f t="shared" si="227"/>
        <v>2</v>
      </c>
      <c r="AJ272" s="166">
        <f t="shared" si="222"/>
        <v>3.6734700000000002E-4</v>
      </c>
      <c r="AK272" s="114" t="str">
        <f>""</f>
        <v/>
      </c>
      <c r="AL272" s="7" t="str">
        <f>""</f>
        <v/>
      </c>
      <c r="AM272" s="7" t="str">
        <f>""</f>
        <v/>
      </c>
      <c r="AN272" s="7" t="str">
        <f>""</f>
        <v/>
      </c>
      <c r="AO272" s="7" t="str">
        <f>""</f>
        <v/>
      </c>
      <c r="AP272" s="7" t="str">
        <f>""</f>
        <v/>
      </c>
      <c r="AQ272" s="7" t="str">
        <f>""</f>
        <v/>
      </c>
      <c r="AR272" s="7" t="str">
        <f>""</f>
        <v/>
      </c>
      <c r="AS272" s="7" t="str">
        <f>""</f>
        <v/>
      </c>
      <c r="AT272" s="7" t="str">
        <f>""</f>
        <v/>
      </c>
      <c r="AU272" s="7" t="str">
        <f>""</f>
        <v/>
      </c>
      <c r="AV272" s="7" t="str">
        <f>""</f>
        <v/>
      </c>
      <c r="AW272" s="7" t="str">
        <f>""</f>
        <v/>
      </c>
      <c r="AX272" s="7" t="str">
        <f>""</f>
        <v/>
      </c>
      <c r="AY272" s="7" t="str">
        <f>""</f>
        <v/>
      </c>
      <c r="AZ272" s="118">
        <f t="shared" si="228"/>
        <v>1</v>
      </c>
      <c r="BA272" s="121" t="str">
        <f>""</f>
        <v/>
      </c>
      <c r="BB272" s="121" t="str">
        <f>""</f>
        <v/>
      </c>
      <c r="BC272" s="121" t="str">
        <f>""</f>
        <v/>
      </c>
    </row>
    <row r="273" spans="1:55" x14ac:dyDescent="0.25">
      <c r="A273" t="str">
        <f t="shared" si="223"/>
        <v>210017510</v>
      </c>
      <c r="D273">
        <v>2</v>
      </c>
      <c r="E273">
        <v>100</v>
      </c>
      <c r="F273">
        <v>175</v>
      </c>
      <c r="G273">
        <v>10</v>
      </c>
      <c r="H273">
        <v>10.9</v>
      </c>
      <c r="I273" t="str">
        <f>""</f>
        <v/>
      </c>
      <c r="J273" t="str">
        <f>""</f>
        <v/>
      </c>
      <c r="K273" t="str">
        <f>""</f>
        <v/>
      </c>
      <c r="L273" t="str">
        <f>""</f>
        <v/>
      </c>
      <c r="M273" s="114">
        <v>2157.84</v>
      </c>
      <c r="N273" s="7">
        <v>2157.84</v>
      </c>
      <c r="O273" s="7">
        <v>2157.84</v>
      </c>
      <c r="P273" s="7">
        <v>2157.84</v>
      </c>
      <c r="Q273">
        <v>1.3018000000000001</v>
      </c>
      <c r="R273">
        <v>1.3018000000000001</v>
      </c>
      <c r="S273">
        <v>1.3018000000000001</v>
      </c>
      <c r="T273">
        <v>1.3018000000000001</v>
      </c>
      <c r="U273">
        <f t="shared" si="224"/>
        <v>350</v>
      </c>
      <c r="V273">
        <f t="shared" si="224"/>
        <v>350</v>
      </c>
      <c r="W273">
        <f t="shared" si="224"/>
        <v>350</v>
      </c>
      <c r="X273">
        <f t="shared" si="219"/>
        <v>350</v>
      </c>
      <c r="Y273">
        <f t="shared" si="225"/>
        <v>60</v>
      </c>
      <c r="Z273">
        <f t="shared" si="225"/>
        <v>60</v>
      </c>
      <c r="AA273">
        <f t="shared" si="225"/>
        <v>60</v>
      </c>
      <c r="AB273">
        <f t="shared" si="220"/>
        <v>60</v>
      </c>
      <c r="AC273" s="212">
        <f t="shared" si="226"/>
        <v>2.8132737069873272E-2</v>
      </c>
      <c r="AD273" s="212">
        <f t="shared" si="226"/>
        <v>2.8132737069873272E-2</v>
      </c>
      <c r="AE273" s="212">
        <f t="shared" si="226"/>
        <v>2.8132737069873272E-2</v>
      </c>
      <c r="AF273" s="212">
        <f t="shared" si="221"/>
        <v>2.8132737069873272E-2</v>
      </c>
      <c r="AG273" s="166">
        <f t="shared" si="227"/>
        <v>3.969E-4</v>
      </c>
      <c r="AH273" s="166">
        <f t="shared" si="227"/>
        <v>1.7345999999999999</v>
      </c>
      <c r="AI273" s="166">
        <f t="shared" si="227"/>
        <v>2</v>
      </c>
      <c r="AJ273" s="166">
        <f t="shared" si="222"/>
        <v>3.6734700000000002E-4</v>
      </c>
      <c r="AK273" s="114" t="str">
        <f>""</f>
        <v/>
      </c>
      <c r="AL273" s="7" t="str">
        <f>""</f>
        <v/>
      </c>
      <c r="AM273" s="7" t="str">
        <f>""</f>
        <v/>
      </c>
      <c r="AN273" s="7" t="str">
        <f>""</f>
        <v/>
      </c>
      <c r="AO273" s="7" t="str">
        <f>""</f>
        <v/>
      </c>
      <c r="AP273" s="7" t="str">
        <f>""</f>
        <v/>
      </c>
      <c r="AQ273" s="7" t="str">
        <f>""</f>
        <v/>
      </c>
      <c r="AR273" s="7" t="str">
        <f>""</f>
        <v/>
      </c>
      <c r="AS273" s="7" t="str">
        <f>""</f>
        <v/>
      </c>
      <c r="AT273" s="7" t="str">
        <f>""</f>
        <v/>
      </c>
      <c r="AU273" s="7" t="str">
        <f>""</f>
        <v/>
      </c>
      <c r="AV273" s="7" t="str">
        <f>""</f>
        <v/>
      </c>
      <c r="AW273" s="7" t="str">
        <f>""</f>
        <v/>
      </c>
      <c r="AX273" s="7" t="str">
        <f>""</f>
        <v/>
      </c>
      <c r="AY273" s="7" t="str">
        <f>""</f>
        <v/>
      </c>
      <c r="AZ273" s="118">
        <f t="shared" si="228"/>
        <v>1.2</v>
      </c>
      <c r="BA273" s="121" t="str">
        <f>""</f>
        <v/>
      </c>
      <c r="BB273" s="121" t="str">
        <f>""</f>
        <v/>
      </c>
      <c r="BC273" s="121" t="str">
        <f>""</f>
        <v/>
      </c>
    </row>
    <row r="274" spans="1:55" x14ac:dyDescent="0.25">
      <c r="A274" t="str">
        <f t="shared" si="223"/>
        <v>210019510</v>
      </c>
      <c r="D274">
        <v>2</v>
      </c>
      <c r="E274">
        <v>100</v>
      </c>
      <c r="F274">
        <v>195</v>
      </c>
      <c r="G274">
        <v>10</v>
      </c>
      <c r="H274">
        <v>10.9</v>
      </c>
      <c r="I274" t="str">
        <f>""</f>
        <v/>
      </c>
      <c r="J274" t="str">
        <f>""</f>
        <v/>
      </c>
      <c r="K274" t="str">
        <f>""</f>
        <v/>
      </c>
      <c r="L274" t="str">
        <f>""</f>
        <v/>
      </c>
      <c r="M274" s="114">
        <v>2424.2399999999998</v>
      </c>
      <c r="N274" s="7">
        <v>2424.2399999999998</v>
      </c>
      <c r="O274" s="7">
        <v>2424.2399999999998</v>
      </c>
      <c r="P274" s="7">
        <v>2424.2399999999998</v>
      </c>
      <c r="Q274">
        <v>1.3018000000000001</v>
      </c>
      <c r="R274">
        <v>1.3018000000000001</v>
      </c>
      <c r="S274">
        <v>1.3018000000000001</v>
      </c>
      <c r="T274">
        <v>1.3018000000000001</v>
      </c>
      <c r="U274">
        <f t="shared" si="224"/>
        <v>394</v>
      </c>
      <c r="V274">
        <f t="shared" si="224"/>
        <v>394</v>
      </c>
      <c r="W274">
        <f t="shared" si="224"/>
        <v>394</v>
      </c>
      <c r="X274">
        <f t="shared" si="219"/>
        <v>394</v>
      </c>
      <c r="Y274">
        <f t="shared" si="225"/>
        <v>68</v>
      </c>
      <c r="Z274">
        <f t="shared" si="225"/>
        <v>68</v>
      </c>
      <c r="AA274">
        <f t="shared" si="225"/>
        <v>68</v>
      </c>
      <c r="AB274">
        <f t="shared" si="220"/>
        <v>68</v>
      </c>
      <c r="AC274" s="212">
        <f t="shared" si="226"/>
        <v>3.7845866564843469E-2</v>
      </c>
      <c r="AD274" s="212">
        <f t="shared" si="226"/>
        <v>3.7845866564843469E-2</v>
      </c>
      <c r="AE274" s="212">
        <f t="shared" si="226"/>
        <v>3.7845866564843469E-2</v>
      </c>
      <c r="AF274" s="212">
        <f t="shared" si="221"/>
        <v>3.7845866564843469E-2</v>
      </c>
      <c r="AG274" s="166">
        <f t="shared" si="227"/>
        <v>3.969E-4</v>
      </c>
      <c r="AH274" s="166">
        <f t="shared" si="227"/>
        <v>1.7345999999999999</v>
      </c>
      <c r="AI274" s="166">
        <f t="shared" si="227"/>
        <v>2</v>
      </c>
      <c r="AJ274" s="166">
        <f t="shared" si="222"/>
        <v>3.6734700000000002E-4</v>
      </c>
      <c r="AK274" s="114" t="str">
        <f>""</f>
        <v/>
      </c>
      <c r="AL274" s="7" t="str">
        <f>""</f>
        <v/>
      </c>
      <c r="AM274" s="7" t="str">
        <f>""</f>
        <v/>
      </c>
      <c r="AN274" s="7" t="str">
        <f>""</f>
        <v/>
      </c>
      <c r="AO274" s="7" t="str">
        <f>""</f>
        <v/>
      </c>
      <c r="AP274" s="7" t="str">
        <f>""</f>
        <v/>
      </c>
      <c r="AQ274" s="7" t="str">
        <f>""</f>
        <v/>
      </c>
      <c r="AR274" s="7" t="str">
        <f>""</f>
        <v/>
      </c>
      <c r="AS274" s="7" t="str">
        <f>""</f>
        <v/>
      </c>
      <c r="AT274" s="7" t="str">
        <f>""</f>
        <v/>
      </c>
      <c r="AU274" s="7" t="str">
        <f>""</f>
        <v/>
      </c>
      <c r="AV274" s="7" t="str">
        <f>""</f>
        <v/>
      </c>
      <c r="AW274" s="7" t="str">
        <f>""</f>
        <v/>
      </c>
      <c r="AX274" s="7" t="str">
        <f>""</f>
        <v/>
      </c>
      <c r="AY274" s="7" t="str">
        <f>""</f>
        <v/>
      </c>
      <c r="AZ274" s="118">
        <f t="shared" si="228"/>
        <v>1.3</v>
      </c>
      <c r="BA274" s="121" t="str">
        <f>""</f>
        <v/>
      </c>
      <c r="BB274" s="121" t="str">
        <f>""</f>
        <v/>
      </c>
      <c r="BC274" s="121" t="str">
        <f>""</f>
        <v/>
      </c>
    </row>
    <row r="275" spans="1:55" x14ac:dyDescent="0.25">
      <c r="A275" t="str">
        <f t="shared" si="223"/>
        <v>210021510</v>
      </c>
      <c r="D275">
        <v>2</v>
      </c>
      <c r="E275">
        <v>100</v>
      </c>
      <c r="F275">
        <v>215</v>
      </c>
      <c r="G275">
        <v>10</v>
      </c>
      <c r="H275">
        <v>10.9</v>
      </c>
      <c r="I275" t="str">
        <f>""</f>
        <v/>
      </c>
      <c r="J275" t="str">
        <f>""</f>
        <v/>
      </c>
      <c r="K275" t="str">
        <f>""</f>
        <v/>
      </c>
      <c r="L275" t="str">
        <f>""</f>
        <v/>
      </c>
      <c r="M275" s="114">
        <v>2690.64</v>
      </c>
      <c r="N275" s="7">
        <v>2690.64</v>
      </c>
      <c r="O275" s="7">
        <v>2690.64</v>
      </c>
      <c r="P275" s="7">
        <v>2690.64</v>
      </c>
      <c r="Q275">
        <v>1.3018000000000001</v>
      </c>
      <c r="R275">
        <v>1.3018000000000001</v>
      </c>
      <c r="S275">
        <v>1.3018000000000001</v>
      </c>
      <c r="T275">
        <v>1.3018000000000001</v>
      </c>
      <c r="U275">
        <f t="shared" si="224"/>
        <v>437</v>
      </c>
      <c r="V275">
        <f t="shared" si="224"/>
        <v>437</v>
      </c>
      <c r="W275">
        <f t="shared" si="224"/>
        <v>437</v>
      </c>
      <c r="X275">
        <f t="shared" si="219"/>
        <v>437</v>
      </c>
      <c r="Y275">
        <f t="shared" si="225"/>
        <v>75</v>
      </c>
      <c r="Z275">
        <f t="shared" si="225"/>
        <v>75</v>
      </c>
      <c r="AA275">
        <f t="shared" si="225"/>
        <v>75</v>
      </c>
      <c r="AB275">
        <f t="shared" si="220"/>
        <v>75</v>
      </c>
      <c r="AC275" s="212">
        <f t="shared" si="226"/>
        <v>4.8159330523048084E-2</v>
      </c>
      <c r="AD275" s="212">
        <f t="shared" si="226"/>
        <v>4.8159330523048084E-2</v>
      </c>
      <c r="AE275" s="212">
        <f t="shared" si="226"/>
        <v>4.8159330523048084E-2</v>
      </c>
      <c r="AF275" s="212">
        <f t="shared" si="221"/>
        <v>4.8159330523048084E-2</v>
      </c>
      <c r="AG275" s="166">
        <f t="shared" si="227"/>
        <v>3.969E-4</v>
      </c>
      <c r="AH275" s="166">
        <f t="shared" si="227"/>
        <v>1.7345999999999999</v>
      </c>
      <c r="AI275" s="166">
        <f t="shared" si="227"/>
        <v>2</v>
      </c>
      <c r="AJ275" s="166">
        <f t="shared" si="222"/>
        <v>3.6734700000000002E-4</v>
      </c>
      <c r="AK275" s="114" t="str">
        <f>""</f>
        <v/>
      </c>
      <c r="AL275" s="7" t="str">
        <f>""</f>
        <v/>
      </c>
      <c r="AM275" s="7" t="str">
        <f>""</f>
        <v/>
      </c>
      <c r="AN275" s="7" t="str">
        <f>""</f>
        <v/>
      </c>
      <c r="AO275" s="7" t="str">
        <f>""</f>
        <v/>
      </c>
      <c r="AP275" s="7" t="str">
        <f>""</f>
        <v/>
      </c>
      <c r="AQ275" s="7" t="str">
        <f>""</f>
        <v/>
      </c>
      <c r="AR275" s="7" t="str">
        <f>""</f>
        <v/>
      </c>
      <c r="AS275" s="7" t="str">
        <f>""</f>
        <v/>
      </c>
      <c r="AT275" s="7" t="str">
        <f>""</f>
        <v/>
      </c>
      <c r="AU275" s="7" t="str">
        <f>""</f>
        <v/>
      </c>
      <c r="AV275" s="7" t="str">
        <f>""</f>
        <v/>
      </c>
      <c r="AW275" s="7" t="str">
        <f>""</f>
        <v/>
      </c>
      <c r="AX275" s="7" t="str">
        <f>""</f>
        <v/>
      </c>
      <c r="AY275" s="7" t="str">
        <f>""</f>
        <v/>
      </c>
      <c r="AZ275" s="118">
        <f t="shared" si="228"/>
        <v>1.4</v>
      </c>
      <c r="BA275" s="121" t="str">
        <f>""</f>
        <v/>
      </c>
      <c r="BB275" s="121" t="str">
        <f>""</f>
        <v/>
      </c>
      <c r="BC275" s="121" t="str">
        <f>""</f>
        <v/>
      </c>
    </row>
    <row r="276" spans="1:55" x14ac:dyDescent="0.25">
      <c r="A276" t="str">
        <f t="shared" si="223"/>
        <v>210023510</v>
      </c>
      <c r="D276">
        <v>2</v>
      </c>
      <c r="E276">
        <v>100</v>
      </c>
      <c r="F276">
        <v>235</v>
      </c>
      <c r="G276">
        <v>10</v>
      </c>
      <c r="H276">
        <v>10.9</v>
      </c>
      <c r="I276" t="str">
        <f>""</f>
        <v/>
      </c>
      <c r="J276" t="str">
        <f>""</f>
        <v/>
      </c>
      <c r="K276" t="str">
        <f>""</f>
        <v/>
      </c>
      <c r="L276" t="str">
        <f>""</f>
        <v/>
      </c>
      <c r="M276" s="114">
        <v>2957.04</v>
      </c>
      <c r="N276" s="7">
        <v>2957.04</v>
      </c>
      <c r="O276" s="7">
        <v>2957.04</v>
      </c>
      <c r="P276" s="7">
        <v>2957.04</v>
      </c>
      <c r="Q276">
        <v>1.3018000000000001</v>
      </c>
      <c r="R276">
        <v>1.3018000000000001</v>
      </c>
      <c r="S276">
        <v>1.3018000000000001</v>
      </c>
      <c r="T276">
        <v>1.3018000000000001</v>
      </c>
      <c r="U276">
        <f t="shared" si="224"/>
        <v>480</v>
      </c>
      <c r="V276">
        <f t="shared" si="224"/>
        <v>480</v>
      </c>
      <c r="W276">
        <f t="shared" si="224"/>
        <v>480</v>
      </c>
      <c r="X276">
        <f t="shared" si="219"/>
        <v>480</v>
      </c>
      <c r="Y276">
        <f t="shared" si="225"/>
        <v>83</v>
      </c>
      <c r="Z276">
        <f t="shared" si="225"/>
        <v>83</v>
      </c>
      <c r="AA276">
        <f t="shared" si="225"/>
        <v>83</v>
      </c>
      <c r="AB276">
        <f t="shared" si="220"/>
        <v>83</v>
      </c>
      <c r="AC276" s="212">
        <f t="shared" si="226"/>
        <v>6.1391510197956925E-2</v>
      </c>
      <c r="AD276" s="212">
        <f t="shared" si="226"/>
        <v>6.1391510197956925E-2</v>
      </c>
      <c r="AE276" s="212">
        <f t="shared" si="226"/>
        <v>6.1391510197956925E-2</v>
      </c>
      <c r="AF276" s="212">
        <f t="shared" si="221"/>
        <v>6.1391510197956925E-2</v>
      </c>
      <c r="AG276" s="166">
        <f t="shared" si="227"/>
        <v>3.969E-4</v>
      </c>
      <c r="AH276" s="166">
        <f t="shared" si="227"/>
        <v>1.7345999999999999</v>
      </c>
      <c r="AI276" s="166">
        <f t="shared" si="227"/>
        <v>2</v>
      </c>
      <c r="AJ276" s="166">
        <f t="shared" si="222"/>
        <v>3.6734700000000002E-4</v>
      </c>
      <c r="AK276" s="114" t="str">
        <f>""</f>
        <v/>
      </c>
      <c r="AL276" s="7" t="str">
        <f>""</f>
        <v/>
      </c>
      <c r="AM276" s="7" t="str">
        <f>""</f>
        <v/>
      </c>
      <c r="AN276" s="7" t="str">
        <f>""</f>
        <v/>
      </c>
      <c r="AO276" s="7" t="str">
        <f>""</f>
        <v/>
      </c>
      <c r="AP276" s="7" t="str">
        <f>""</f>
        <v/>
      </c>
      <c r="AQ276" s="7" t="str">
        <f>""</f>
        <v/>
      </c>
      <c r="AR276" s="7" t="str">
        <f>""</f>
        <v/>
      </c>
      <c r="AS276" s="7" t="str">
        <f>""</f>
        <v/>
      </c>
      <c r="AT276" s="7" t="str">
        <f>""</f>
        <v/>
      </c>
      <c r="AU276" s="7" t="str">
        <f>""</f>
        <v/>
      </c>
      <c r="AV276" s="7" t="str">
        <f>""</f>
        <v/>
      </c>
      <c r="AW276" s="7" t="str">
        <f>""</f>
        <v/>
      </c>
      <c r="AX276" s="7" t="str">
        <f>""</f>
        <v/>
      </c>
      <c r="AY276" s="7" t="str">
        <f>""</f>
        <v/>
      </c>
      <c r="AZ276" s="118">
        <f t="shared" si="228"/>
        <v>1.6</v>
      </c>
      <c r="BA276" s="121" t="str">
        <f>""</f>
        <v/>
      </c>
      <c r="BB276" s="121" t="str">
        <f>""</f>
        <v/>
      </c>
      <c r="BC276" s="121" t="str">
        <f>""</f>
        <v/>
      </c>
    </row>
    <row r="277" spans="1:55" x14ac:dyDescent="0.25">
      <c r="A277" t="str">
        <f t="shared" si="223"/>
        <v>2405515</v>
      </c>
      <c r="D277">
        <v>2</v>
      </c>
      <c r="E277">
        <v>40</v>
      </c>
      <c r="F277">
        <v>55</v>
      </c>
      <c r="G277">
        <v>15</v>
      </c>
      <c r="H277">
        <v>15.9</v>
      </c>
      <c r="I277" t="str">
        <f>""</f>
        <v/>
      </c>
      <c r="J277" t="str">
        <f>""</f>
        <v/>
      </c>
      <c r="K277" t="str">
        <f>""</f>
        <v/>
      </c>
      <c r="L277" t="str">
        <f>""</f>
        <v/>
      </c>
      <c r="M277" s="114">
        <v>808.2</v>
      </c>
      <c r="N277" s="7">
        <v>808.2</v>
      </c>
      <c r="O277" s="7">
        <v>808.2</v>
      </c>
      <c r="P277" s="7">
        <v>808.2</v>
      </c>
      <c r="Q277">
        <v>1.4020999999999999</v>
      </c>
      <c r="R277">
        <v>1.4020999999999999</v>
      </c>
      <c r="S277">
        <v>1.4020999999999999</v>
      </c>
      <c r="T277">
        <v>1.4020999999999999</v>
      </c>
      <c r="U277">
        <f t="shared" si="224"/>
        <v>114</v>
      </c>
      <c r="V277">
        <f t="shared" si="224"/>
        <v>114</v>
      </c>
      <c r="W277">
        <f t="shared" si="224"/>
        <v>114</v>
      </c>
      <c r="X277">
        <f t="shared" si="219"/>
        <v>114</v>
      </c>
      <c r="Y277">
        <f t="shared" si="225"/>
        <v>20</v>
      </c>
      <c r="Z277">
        <f t="shared" si="225"/>
        <v>20</v>
      </c>
      <c r="AA277">
        <f t="shared" si="225"/>
        <v>20</v>
      </c>
      <c r="AB277">
        <f t="shared" si="220"/>
        <v>20</v>
      </c>
      <c r="AC277" s="212">
        <f t="shared" si="226"/>
        <v>2.1004024613552E-3</v>
      </c>
      <c r="AD277" s="212">
        <f t="shared" si="226"/>
        <v>2.1004024613552E-3</v>
      </c>
      <c r="AE277" s="212">
        <f t="shared" si="226"/>
        <v>2.1004024613552E-3</v>
      </c>
      <c r="AF277" s="212">
        <f t="shared" si="221"/>
        <v>2.1004024613552E-3</v>
      </c>
      <c r="AG277" s="166">
        <f t="shared" si="227"/>
        <v>2.0829999999999999E-4</v>
      </c>
      <c r="AH277" s="166">
        <f t="shared" si="227"/>
        <v>1.724</v>
      </c>
      <c r="AI277" s="166">
        <f t="shared" si="227"/>
        <v>2</v>
      </c>
      <c r="AJ277" s="166">
        <f t="shared" si="222"/>
        <v>4.6182900000000003E-4</v>
      </c>
      <c r="AK277" s="114" t="str">
        <f>""</f>
        <v/>
      </c>
      <c r="AL277" s="7" t="str">
        <f>""</f>
        <v/>
      </c>
      <c r="AM277" s="7" t="str">
        <f>""</f>
        <v/>
      </c>
      <c r="AN277" s="7" t="str">
        <f>""</f>
        <v/>
      </c>
      <c r="AO277" s="7" t="str">
        <f>""</f>
        <v/>
      </c>
      <c r="AP277" s="7" t="str">
        <f>""</f>
        <v/>
      </c>
      <c r="AQ277" s="7" t="str">
        <f>""</f>
        <v/>
      </c>
      <c r="AR277" s="7" t="str">
        <f>""</f>
        <v/>
      </c>
      <c r="AS277" s="7" t="str">
        <f>""</f>
        <v/>
      </c>
      <c r="AT277" s="7" t="str">
        <f>""</f>
        <v/>
      </c>
      <c r="AU277" s="7" t="str">
        <f>""</f>
        <v/>
      </c>
      <c r="AV277" s="7" t="str">
        <f>""</f>
        <v/>
      </c>
      <c r="AW277" s="7" t="str">
        <f>""</f>
        <v/>
      </c>
      <c r="AX277" s="7" t="str">
        <f>""</f>
        <v/>
      </c>
      <c r="AY277" s="7" t="str">
        <f>""</f>
        <v/>
      </c>
      <c r="AZ277" s="118">
        <f t="shared" si="228"/>
        <v>0.6</v>
      </c>
      <c r="BA277" s="121" t="str">
        <f>""</f>
        <v/>
      </c>
      <c r="BB277" s="121" t="str">
        <f>""</f>
        <v/>
      </c>
      <c r="BC277" s="121" t="str">
        <f>""</f>
        <v/>
      </c>
    </row>
    <row r="278" spans="1:55" x14ac:dyDescent="0.25">
      <c r="A278" t="str">
        <f t="shared" si="223"/>
        <v>2406515</v>
      </c>
      <c r="D278">
        <v>2</v>
      </c>
      <c r="E278">
        <v>40</v>
      </c>
      <c r="F278">
        <v>65</v>
      </c>
      <c r="G278">
        <v>15</v>
      </c>
      <c r="H278">
        <v>15.9</v>
      </c>
      <c r="I278" t="str">
        <f>""</f>
        <v/>
      </c>
      <c r="J278" t="str">
        <f>""</f>
        <v/>
      </c>
      <c r="K278" t="str">
        <f>""</f>
        <v/>
      </c>
      <c r="L278" t="str">
        <f>""</f>
        <v/>
      </c>
      <c r="M278" s="114">
        <v>896</v>
      </c>
      <c r="N278" s="7">
        <v>896</v>
      </c>
      <c r="O278" s="7">
        <v>896</v>
      </c>
      <c r="P278" s="7">
        <v>896</v>
      </c>
      <c r="Q278">
        <v>1.4020999999999999</v>
      </c>
      <c r="R278">
        <v>1.4020999999999999</v>
      </c>
      <c r="S278">
        <v>1.4020999999999999</v>
      </c>
      <c r="T278">
        <v>1.4020999999999999</v>
      </c>
      <c r="U278">
        <f t="shared" si="224"/>
        <v>126</v>
      </c>
      <c r="V278">
        <f t="shared" si="224"/>
        <v>126</v>
      </c>
      <c r="W278">
        <f t="shared" si="224"/>
        <v>126</v>
      </c>
      <c r="X278">
        <f t="shared" si="219"/>
        <v>126</v>
      </c>
      <c r="Y278">
        <f t="shared" si="225"/>
        <v>22</v>
      </c>
      <c r="Z278">
        <f t="shared" si="225"/>
        <v>22</v>
      </c>
      <c r="AA278">
        <f t="shared" si="225"/>
        <v>22</v>
      </c>
      <c r="AB278">
        <f t="shared" si="220"/>
        <v>22</v>
      </c>
      <c r="AC278" s="212">
        <f t="shared" si="226"/>
        <v>2.6165698356519804E-3</v>
      </c>
      <c r="AD278" s="212">
        <f t="shared" si="226"/>
        <v>2.6165698356519804E-3</v>
      </c>
      <c r="AE278" s="212">
        <f t="shared" si="226"/>
        <v>2.6165698356519804E-3</v>
      </c>
      <c r="AF278" s="212">
        <f t="shared" si="221"/>
        <v>2.6165698356519804E-3</v>
      </c>
      <c r="AG278" s="166">
        <f t="shared" si="227"/>
        <v>2.0829999999999999E-4</v>
      </c>
      <c r="AH278" s="166">
        <f t="shared" si="227"/>
        <v>1.724</v>
      </c>
      <c r="AI278" s="166">
        <f t="shared" si="227"/>
        <v>2</v>
      </c>
      <c r="AJ278" s="166">
        <f t="shared" si="222"/>
        <v>4.6182900000000003E-4</v>
      </c>
      <c r="AK278" s="114" t="str">
        <f>""</f>
        <v/>
      </c>
      <c r="AL278" s="7" t="str">
        <f>""</f>
        <v/>
      </c>
      <c r="AM278" s="7" t="str">
        <f>""</f>
        <v/>
      </c>
      <c r="AN278" s="7" t="str">
        <f>""</f>
        <v/>
      </c>
      <c r="AO278" s="7" t="str">
        <f>""</f>
        <v/>
      </c>
      <c r="AP278" s="7" t="str">
        <f>""</f>
        <v/>
      </c>
      <c r="AQ278" s="7" t="str">
        <f>""</f>
        <v/>
      </c>
      <c r="AR278" s="7" t="str">
        <f>""</f>
        <v/>
      </c>
      <c r="AS278" s="7" t="str">
        <f>""</f>
        <v/>
      </c>
      <c r="AT278" s="7" t="str">
        <f>""</f>
        <v/>
      </c>
      <c r="AU278" s="7" t="str">
        <f>""</f>
        <v/>
      </c>
      <c r="AV278" s="7" t="str">
        <f>""</f>
        <v/>
      </c>
      <c r="AW278" s="7" t="str">
        <f>""</f>
        <v/>
      </c>
      <c r="AX278" s="7" t="str">
        <f>""</f>
        <v/>
      </c>
      <c r="AY278" s="7" t="str">
        <f>""</f>
        <v/>
      </c>
      <c r="AZ278" s="118">
        <f t="shared" si="228"/>
        <v>0.7</v>
      </c>
      <c r="BA278" s="121" t="str">
        <f>""</f>
        <v/>
      </c>
      <c r="BB278" s="121" t="str">
        <f>""</f>
        <v/>
      </c>
      <c r="BC278" s="121" t="str">
        <f>""</f>
        <v/>
      </c>
    </row>
    <row r="279" spans="1:55" x14ac:dyDescent="0.25">
      <c r="A279" t="str">
        <f t="shared" si="223"/>
        <v>2407515</v>
      </c>
      <c r="D279">
        <v>2</v>
      </c>
      <c r="E279">
        <v>40</v>
      </c>
      <c r="F279">
        <v>75</v>
      </c>
      <c r="G279">
        <v>15</v>
      </c>
      <c r="H279">
        <v>15.9</v>
      </c>
      <c r="I279" t="str">
        <f>""</f>
        <v/>
      </c>
      <c r="J279" t="str">
        <f>""</f>
        <v/>
      </c>
      <c r="K279" t="str">
        <f>""</f>
        <v/>
      </c>
      <c r="L279" t="str">
        <f>""</f>
        <v/>
      </c>
      <c r="M279" s="114">
        <v>993.4</v>
      </c>
      <c r="N279" s="7">
        <v>993.4</v>
      </c>
      <c r="O279" s="7">
        <v>993.4</v>
      </c>
      <c r="P279" s="7">
        <v>993.4</v>
      </c>
      <c r="Q279">
        <v>1.4020999999999999</v>
      </c>
      <c r="R279">
        <v>1.4020999999999999</v>
      </c>
      <c r="S279">
        <v>1.4020999999999999</v>
      </c>
      <c r="T279">
        <v>1.4020999999999999</v>
      </c>
      <c r="U279">
        <f t="shared" si="224"/>
        <v>140</v>
      </c>
      <c r="V279">
        <f t="shared" si="224"/>
        <v>140</v>
      </c>
      <c r="W279">
        <f t="shared" si="224"/>
        <v>140</v>
      </c>
      <c r="X279">
        <f t="shared" si="219"/>
        <v>140</v>
      </c>
      <c r="Y279">
        <f t="shared" si="225"/>
        <v>24</v>
      </c>
      <c r="Z279">
        <f t="shared" si="225"/>
        <v>24</v>
      </c>
      <c r="AA279">
        <f t="shared" si="225"/>
        <v>24</v>
      </c>
      <c r="AB279">
        <f t="shared" si="220"/>
        <v>24</v>
      </c>
      <c r="AC279" s="212">
        <f t="shared" si="226"/>
        <v>3.1997240828258943E-3</v>
      </c>
      <c r="AD279" s="212">
        <f t="shared" si="226"/>
        <v>3.1997240828258943E-3</v>
      </c>
      <c r="AE279" s="212">
        <f t="shared" si="226"/>
        <v>3.1997240828258943E-3</v>
      </c>
      <c r="AF279" s="212">
        <f t="shared" si="221"/>
        <v>3.1997240828258943E-3</v>
      </c>
      <c r="AG279" s="166">
        <f t="shared" si="227"/>
        <v>2.0829999999999999E-4</v>
      </c>
      <c r="AH279" s="166">
        <f t="shared" si="227"/>
        <v>1.724</v>
      </c>
      <c r="AI279" s="166">
        <f t="shared" si="227"/>
        <v>2</v>
      </c>
      <c r="AJ279" s="166">
        <f t="shared" si="222"/>
        <v>4.6182900000000003E-4</v>
      </c>
      <c r="AK279" s="114" t="str">
        <f>""</f>
        <v/>
      </c>
      <c r="AL279" s="7" t="str">
        <f>""</f>
        <v/>
      </c>
      <c r="AM279" s="7" t="str">
        <f>""</f>
        <v/>
      </c>
      <c r="AN279" s="7" t="str">
        <f>""</f>
        <v/>
      </c>
      <c r="AO279" s="7" t="str">
        <f>""</f>
        <v/>
      </c>
      <c r="AP279" s="7" t="str">
        <f>""</f>
        <v/>
      </c>
      <c r="AQ279" s="7" t="str">
        <f>""</f>
        <v/>
      </c>
      <c r="AR279" s="7" t="str">
        <f>""</f>
        <v/>
      </c>
      <c r="AS279" s="7" t="str">
        <f>""</f>
        <v/>
      </c>
      <c r="AT279" s="7" t="str">
        <f>""</f>
        <v/>
      </c>
      <c r="AU279" s="7" t="str">
        <f>""</f>
        <v/>
      </c>
      <c r="AV279" s="7" t="str">
        <f>""</f>
        <v/>
      </c>
      <c r="AW279" s="7" t="str">
        <f>""</f>
        <v/>
      </c>
      <c r="AX279" s="7" t="str">
        <f>""</f>
        <v/>
      </c>
      <c r="AY279" s="7" t="str">
        <f>""</f>
        <v/>
      </c>
      <c r="AZ279" s="118">
        <f t="shared" si="228"/>
        <v>0.8</v>
      </c>
      <c r="BA279" s="121" t="str">
        <f>""</f>
        <v/>
      </c>
      <c r="BB279" s="121" t="str">
        <f>""</f>
        <v/>
      </c>
      <c r="BC279" s="121" t="str">
        <f>""</f>
        <v/>
      </c>
    </row>
    <row r="280" spans="1:55" x14ac:dyDescent="0.25">
      <c r="A280" t="str">
        <f t="shared" si="223"/>
        <v>2408515</v>
      </c>
      <c r="D280">
        <v>2</v>
      </c>
      <c r="E280">
        <v>40</v>
      </c>
      <c r="F280">
        <v>85</v>
      </c>
      <c r="G280">
        <v>15</v>
      </c>
      <c r="H280">
        <v>15.9</v>
      </c>
      <c r="I280" t="str">
        <f>""</f>
        <v/>
      </c>
      <c r="J280" t="str">
        <f>""</f>
        <v/>
      </c>
      <c r="K280" t="str">
        <f>""</f>
        <v/>
      </c>
      <c r="L280" t="str">
        <f>""</f>
        <v/>
      </c>
      <c r="M280" s="114">
        <v>1101.4000000000001</v>
      </c>
      <c r="N280" s="7">
        <v>1101.4000000000001</v>
      </c>
      <c r="O280" s="7">
        <v>1101.4000000000001</v>
      </c>
      <c r="P280" s="7">
        <v>1101.4000000000001</v>
      </c>
      <c r="Q280">
        <v>1.4020999999999999</v>
      </c>
      <c r="R280">
        <v>1.4020999999999999</v>
      </c>
      <c r="S280">
        <v>1.4020999999999999</v>
      </c>
      <c r="T280">
        <v>1.4020999999999999</v>
      </c>
      <c r="U280">
        <f t="shared" si="224"/>
        <v>155</v>
      </c>
      <c r="V280">
        <f t="shared" si="224"/>
        <v>155</v>
      </c>
      <c r="W280">
        <f t="shared" si="224"/>
        <v>155</v>
      </c>
      <c r="X280">
        <f t="shared" si="219"/>
        <v>155</v>
      </c>
      <c r="Y280">
        <f t="shared" si="225"/>
        <v>27</v>
      </c>
      <c r="Z280">
        <f t="shared" si="225"/>
        <v>27</v>
      </c>
      <c r="AA280">
        <f t="shared" si="225"/>
        <v>27</v>
      </c>
      <c r="AB280">
        <f t="shared" si="220"/>
        <v>27</v>
      </c>
      <c r="AC280" s="212">
        <f t="shared" si="226"/>
        <v>4.1454977223291173E-3</v>
      </c>
      <c r="AD280" s="212">
        <f t="shared" si="226"/>
        <v>4.1454977223291173E-3</v>
      </c>
      <c r="AE280" s="212">
        <f t="shared" si="226"/>
        <v>4.1454977223291173E-3</v>
      </c>
      <c r="AF280" s="212">
        <f t="shared" si="221"/>
        <v>4.1454977223291173E-3</v>
      </c>
      <c r="AG280" s="166">
        <f t="shared" si="227"/>
        <v>2.0829999999999999E-4</v>
      </c>
      <c r="AH280" s="166">
        <f t="shared" si="227"/>
        <v>1.724</v>
      </c>
      <c r="AI280" s="166">
        <f t="shared" si="227"/>
        <v>2</v>
      </c>
      <c r="AJ280" s="166">
        <f t="shared" si="222"/>
        <v>4.6182900000000003E-4</v>
      </c>
      <c r="AK280" s="114" t="str">
        <f>""</f>
        <v/>
      </c>
      <c r="AL280" s="7" t="str">
        <f>""</f>
        <v/>
      </c>
      <c r="AM280" s="7" t="str">
        <f>""</f>
        <v/>
      </c>
      <c r="AN280" s="7" t="str">
        <f>""</f>
        <v/>
      </c>
      <c r="AO280" s="7" t="str">
        <f>""</f>
        <v/>
      </c>
      <c r="AP280" s="7" t="str">
        <f>""</f>
        <v/>
      </c>
      <c r="AQ280" s="7" t="str">
        <f>""</f>
        <v/>
      </c>
      <c r="AR280" s="7" t="str">
        <f>""</f>
        <v/>
      </c>
      <c r="AS280" s="7" t="str">
        <f>""</f>
        <v/>
      </c>
      <c r="AT280" s="7" t="str">
        <f>""</f>
        <v/>
      </c>
      <c r="AU280" s="7" t="str">
        <f>""</f>
        <v/>
      </c>
      <c r="AV280" s="7" t="str">
        <f>""</f>
        <v/>
      </c>
      <c r="AW280" s="7" t="str">
        <f>""</f>
        <v/>
      </c>
      <c r="AX280" s="7" t="str">
        <f>""</f>
        <v/>
      </c>
      <c r="AY280" s="7" t="str">
        <f>""</f>
        <v/>
      </c>
      <c r="AZ280" s="118">
        <f t="shared" si="228"/>
        <v>0.9</v>
      </c>
      <c r="BA280" s="121" t="str">
        <f>""</f>
        <v/>
      </c>
      <c r="BB280" s="121" t="str">
        <f>""</f>
        <v/>
      </c>
      <c r="BC280" s="121" t="str">
        <f>""</f>
        <v/>
      </c>
    </row>
    <row r="281" spans="1:55" x14ac:dyDescent="0.25">
      <c r="A281" t="str">
        <f t="shared" si="223"/>
        <v>2409515</v>
      </c>
      <c r="D281">
        <v>2</v>
      </c>
      <c r="E281">
        <v>40</v>
      </c>
      <c r="F281">
        <v>95</v>
      </c>
      <c r="G281">
        <v>15</v>
      </c>
      <c r="H281">
        <v>15.9</v>
      </c>
      <c r="I281" t="str">
        <f>""</f>
        <v/>
      </c>
      <c r="J281" t="str">
        <f>""</f>
        <v/>
      </c>
      <c r="K281" t="str">
        <f>""</f>
        <v/>
      </c>
      <c r="L281" t="str">
        <f>""</f>
        <v/>
      </c>
      <c r="M281" s="114">
        <v>1221.0999999999999</v>
      </c>
      <c r="N281" s="7">
        <v>1221.0999999999999</v>
      </c>
      <c r="O281" s="7">
        <v>1221.0999999999999</v>
      </c>
      <c r="P281" s="7">
        <v>1221.0999999999999</v>
      </c>
      <c r="Q281">
        <v>1.4020999999999999</v>
      </c>
      <c r="R281">
        <v>1.4020999999999999</v>
      </c>
      <c r="S281">
        <v>1.4020999999999999</v>
      </c>
      <c r="T281">
        <v>1.4020999999999999</v>
      </c>
      <c r="U281">
        <f t="shared" si="224"/>
        <v>172</v>
      </c>
      <c r="V281">
        <f t="shared" si="224"/>
        <v>172</v>
      </c>
      <c r="W281">
        <f t="shared" si="224"/>
        <v>172</v>
      </c>
      <c r="X281">
        <f t="shared" si="219"/>
        <v>172</v>
      </c>
      <c r="Y281">
        <f t="shared" si="225"/>
        <v>30</v>
      </c>
      <c r="Z281">
        <f t="shared" si="225"/>
        <v>30</v>
      </c>
      <c r="AA281">
        <f t="shared" si="225"/>
        <v>30</v>
      </c>
      <c r="AB281">
        <f t="shared" si="220"/>
        <v>30</v>
      </c>
      <c r="AC281" s="212">
        <f t="shared" si="226"/>
        <v>5.231675440732479E-3</v>
      </c>
      <c r="AD281" s="212">
        <f t="shared" si="226"/>
        <v>5.231675440732479E-3</v>
      </c>
      <c r="AE281" s="212">
        <f t="shared" si="226"/>
        <v>5.231675440732479E-3</v>
      </c>
      <c r="AF281" s="212">
        <f t="shared" si="221"/>
        <v>5.231675440732479E-3</v>
      </c>
      <c r="AG281" s="166">
        <f t="shared" si="227"/>
        <v>2.0829999999999999E-4</v>
      </c>
      <c r="AH281" s="166">
        <f t="shared" si="227"/>
        <v>1.724</v>
      </c>
      <c r="AI281" s="166">
        <f t="shared" si="227"/>
        <v>2</v>
      </c>
      <c r="AJ281" s="166">
        <f t="shared" si="222"/>
        <v>4.6182900000000003E-4</v>
      </c>
      <c r="AK281" s="114" t="str">
        <f>""</f>
        <v/>
      </c>
      <c r="AL281" s="7" t="str">
        <f>""</f>
        <v/>
      </c>
      <c r="AM281" s="7" t="str">
        <f>""</f>
        <v/>
      </c>
      <c r="AN281" s="7" t="str">
        <f>""</f>
        <v/>
      </c>
      <c r="AO281" s="7" t="str">
        <f>""</f>
        <v/>
      </c>
      <c r="AP281" s="7" t="str">
        <f>""</f>
        <v/>
      </c>
      <c r="AQ281" s="7" t="str">
        <f>""</f>
        <v/>
      </c>
      <c r="AR281" s="7" t="str">
        <f>""</f>
        <v/>
      </c>
      <c r="AS281" s="7" t="str">
        <f>""</f>
        <v/>
      </c>
      <c r="AT281" s="7" t="str">
        <f>""</f>
        <v/>
      </c>
      <c r="AU281" s="7" t="str">
        <f>""</f>
        <v/>
      </c>
      <c r="AV281" s="7" t="str">
        <f>""</f>
        <v/>
      </c>
      <c r="AW281" s="7" t="str">
        <f>""</f>
        <v/>
      </c>
      <c r="AX281" s="7" t="str">
        <f>""</f>
        <v/>
      </c>
      <c r="AY281" s="7" t="str">
        <f>""</f>
        <v/>
      </c>
      <c r="AZ281" s="118">
        <f t="shared" si="228"/>
        <v>1</v>
      </c>
      <c r="BA281" s="121" t="str">
        <f>""</f>
        <v/>
      </c>
      <c r="BB281" s="121" t="str">
        <f>""</f>
        <v/>
      </c>
      <c r="BC281" s="121" t="str">
        <f>""</f>
        <v/>
      </c>
    </row>
    <row r="282" spans="1:55" x14ac:dyDescent="0.25">
      <c r="A282" t="str">
        <f t="shared" si="223"/>
        <v>24010515</v>
      </c>
      <c r="D282">
        <v>2</v>
      </c>
      <c r="E282">
        <v>40</v>
      </c>
      <c r="F282">
        <v>105</v>
      </c>
      <c r="G282">
        <v>15</v>
      </c>
      <c r="H282">
        <v>15.9</v>
      </c>
      <c r="I282" t="str">
        <f>""</f>
        <v/>
      </c>
      <c r="J282" t="str">
        <f>""</f>
        <v/>
      </c>
      <c r="K282" t="str">
        <f>""</f>
        <v/>
      </c>
      <c r="L282" t="str">
        <f>""</f>
        <v/>
      </c>
      <c r="M282" s="114">
        <v>1353.8</v>
      </c>
      <c r="N282" s="7">
        <v>1353.8</v>
      </c>
      <c r="O282" s="7">
        <v>1353.8</v>
      </c>
      <c r="P282" s="7">
        <v>1353.8</v>
      </c>
      <c r="Q282">
        <v>1.4020999999999999</v>
      </c>
      <c r="R282">
        <v>1.4020999999999999</v>
      </c>
      <c r="S282">
        <v>1.4020999999999999</v>
      </c>
      <c r="T282">
        <v>1.4020999999999999</v>
      </c>
      <c r="U282">
        <f t="shared" si="224"/>
        <v>191</v>
      </c>
      <c r="V282">
        <f t="shared" si="224"/>
        <v>191</v>
      </c>
      <c r="W282">
        <f t="shared" si="224"/>
        <v>191</v>
      </c>
      <c r="X282">
        <f t="shared" si="219"/>
        <v>191</v>
      </c>
      <c r="Y282">
        <f t="shared" si="225"/>
        <v>33</v>
      </c>
      <c r="Z282">
        <f t="shared" si="225"/>
        <v>33</v>
      </c>
      <c r="AA282">
        <f t="shared" si="225"/>
        <v>33</v>
      </c>
      <c r="AB282">
        <f t="shared" si="220"/>
        <v>33</v>
      </c>
      <c r="AC282" s="212">
        <f t="shared" si="226"/>
        <v>6.4633186534582233E-3</v>
      </c>
      <c r="AD282" s="212">
        <f t="shared" si="226"/>
        <v>6.4633186534582233E-3</v>
      </c>
      <c r="AE282" s="212">
        <f t="shared" si="226"/>
        <v>6.4633186534582233E-3</v>
      </c>
      <c r="AF282" s="212">
        <f t="shared" si="221"/>
        <v>6.4633186534582233E-3</v>
      </c>
      <c r="AG282" s="166">
        <f t="shared" si="227"/>
        <v>2.0829999999999999E-4</v>
      </c>
      <c r="AH282" s="166">
        <f t="shared" si="227"/>
        <v>1.724</v>
      </c>
      <c r="AI282" s="166">
        <f t="shared" si="227"/>
        <v>2</v>
      </c>
      <c r="AJ282" s="166">
        <f t="shared" si="222"/>
        <v>4.6182900000000003E-4</v>
      </c>
      <c r="AK282" s="114" t="str">
        <f>""</f>
        <v/>
      </c>
      <c r="AL282" s="7" t="str">
        <f>""</f>
        <v/>
      </c>
      <c r="AM282" s="7" t="str">
        <f>""</f>
        <v/>
      </c>
      <c r="AN282" s="7" t="str">
        <f>""</f>
        <v/>
      </c>
      <c r="AO282" s="7" t="str">
        <f>""</f>
        <v/>
      </c>
      <c r="AP282" s="7" t="str">
        <f>""</f>
        <v/>
      </c>
      <c r="AQ282" s="7" t="str">
        <f>""</f>
        <v/>
      </c>
      <c r="AR282" s="7" t="str">
        <f>""</f>
        <v/>
      </c>
      <c r="AS282" s="7" t="str">
        <f>""</f>
        <v/>
      </c>
      <c r="AT282" s="7" t="str">
        <f>""</f>
        <v/>
      </c>
      <c r="AU282" s="7" t="str">
        <f>""</f>
        <v/>
      </c>
      <c r="AV282" s="7" t="str">
        <f>""</f>
        <v/>
      </c>
      <c r="AW282" s="7" t="str">
        <f>""</f>
        <v/>
      </c>
      <c r="AX282" s="7" t="str">
        <f>""</f>
        <v/>
      </c>
      <c r="AY282" s="7" t="str">
        <f>""</f>
        <v/>
      </c>
      <c r="AZ282" s="118">
        <f t="shared" si="228"/>
        <v>1.1000000000000001</v>
      </c>
      <c r="BA282" s="121" t="str">
        <f>""</f>
        <v/>
      </c>
      <c r="BB282" s="121" t="str">
        <f>""</f>
        <v/>
      </c>
      <c r="BC282" s="121" t="str">
        <f>""</f>
        <v/>
      </c>
    </row>
    <row r="283" spans="1:55" x14ac:dyDescent="0.25">
      <c r="A283" t="str">
        <f t="shared" si="223"/>
        <v>24011515</v>
      </c>
      <c r="D283">
        <v>2</v>
      </c>
      <c r="E283">
        <v>40</v>
      </c>
      <c r="F283">
        <v>115</v>
      </c>
      <c r="G283">
        <v>15</v>
      </c>
      <c r="H283">
        <v>15.9</v>
      </c>
      <c r="I283" t="str">
        <f>""</f>
        <v/>
      </c>
      <c r="J283" t="str">
        <f>""</f>
        <v/>
      </c>
      <c r="K283" t="str">
        <f>""</f>
        <v/>
      </c>
      <c r="L283" t="str">
        <f>""</f>
        <v/>
      </c>
      <c r="M283" s="114">
        <v>1501</v>
      </c>
      <c r="N283" s="7">
        <v>1501</v>
      </c>
      <c r="O283" s="7">
        <v>1501</v>
      </c>
      <c r="P283" s="7">
        <v>1501</v>
      </c>
      <c r="Q283">
        <v>1.4020999999999999</v>
      </c>
      <c r="R283">
        <v>1.4020999999999999</v>
      </c>
      <c r="S283">
        <v>1.4020999999999999</v>
      </c>
      <c r="T283">
        <v>1.4020999999999999</v>
      </c>
      <c r="U283">
        <f t="shared" si="224"/>
        <v>212</v>
      </c>
      <c r="V283">
        <f t="shared" si="224"/>
        <v>212</v>
      </c>
      <c r="W283">
        <f t="shared" si="224"/>
        <v>212</v>
      </c>
      <c r="X283">
        <f t="shared" si="224"/>
        <v>212</v>
      </c>
      <c r="Y283">
        <f t="shared" si="225"/>
        <v>36</v>
      </c>
      <c r="Z283">
        <f t="shared" si="225"/>
        <v>36</v>
      </c>
      <c r="AA283">
        <f t="shared" si="225"/>
        <v>36</v>
      </c>
      <c r="AB283">
        <f t="shared" si="225"/>
        <v>36</v>
      </c>
      <c r="AC283" s="212">
        <f t="shared" si="226"/>
        <v>7.8453408420192036E-3</v>
      </c>
      <c r="AD283" s="212">
        <f t="shared" si="226"/>
        <v>7.8453408420192036E-3</v>
      </c>
      <c r="AE283" s="212">
        <f t="shared" si="226"/>
        <v>7.8453408420192036E-3</v>
      </c>
      <c r="AF283" s="212">
        <f t="shared" si="226"/>
        <v>7.8453408420192036E-3</v>
      </c>
      <c r="AG283" s="166">
        <f t="shared" si="227"/>
        <v>2.0829999999999999E-4</v>
      </c>
      <c r="AH283" s="166">
        <f t="shared" si="227"/>
        <v>1.724</v>
      </c>
      <c r="AI283" s="166">
        <f t="shared" si="227"/>
        <v>2</v>
      </c>
      <c r="AJ283" s="166">
        <f t="shared" si="227"/>
        <v>4.6182900000000003E-4</v>
      </c>
      <c r="AK283" s="114" t="str">
        <f>""</f>
        <v/>
      </c>
      <c r="AL283" s="7" t="str">
        <f>""</f>
        <v/>
      </c>
      <c r="AM283" s="7" t="str">
        <f>""</f>
        <v/>
      </c>
      <c r="AN283" s="7" t="str">
        <f>""</f>
        <v/>
      </c>
      <c r="AO283" s="7" t="str">
        <f>""</f>
        <v/>
      </c>
      <c r="AP283" s="7" t="str">
        <f>""</f>
        <v/>
      </c>
      <c r="AQ283" s="7" t="str">
        <f>""</f>
        <v/>
      </c>
      <c r="AR283" s="7" t="str">
        <f>""</f>
        <v/>
      </c>
      <c r="AS283" s="7" t="str">
        <f>""</f>
        <v/>
      </c>
      <c r="AT283" s="7" t="str">
        <f>""</f>
        <v/>
      </c>
      <c r="AU283" s="7" t="str">
        <f>""</f>
        <v/>
      </c>
      <c r="AV283" s="7" t="str">
        <f>""</f>
        <v/>
      </c>
      <c r="AW283" s="7" t="str">
        <f>""</f>
        <v/>
      </c>
      <c r="AX283" s="7" t="str">
        <f>""</f>
        <v/>
      </c>
      <c r="AY283" s="7" t="str">
        <f>""</f>
        <v/>
      </c>
      <c r="AZ283" s="118">
        <f t="shared" si="228"/>
        <v>1.2</v>
      </c>
      <c r="BA283" s="121" t="str">
        <f>""</f>
        <v/>
      </c>
      <c r="BB283" s="121" t="str">
        <f>""</f>
        <v/>
      </c>
      <c r="BC283" s="121" t="str">
        <f>""</f>
        <v/>
      </c>
    </row>
    <row r="284" spans="1:55" x14ac:dyDescent="0.25">
      <c r="A284" t="str">
        <f t="shared" ref="A284:A347" si="229">CONCATENATE(D284,E284,F284,G284)</f>
        <v>24013515</v>
      </c>
      <c r="D284">
        <v>2</v>
      </c>
      <c r="E284">
        <v>40</v>
      </c>
      <c r="F284">
        <v>135</v>
      </c>
      <c r="G284">
        <v>15</v>
      </c>
      <c r="H284">
        <v>15.9</v>
      </c>
      <c r="I284" t="str">
        <f>""</f>
        <v/>
      </c>
      <c r="J284" t="str">
        <f>""</f>
        <v/>
      </c>
      <c r="K284" t="str">
        <f>""</f>
        <v/>
      </c>
      <c r="L284" t="str">
        <f>""</f>
        <v/>
      </c>
      <c r="M284" s="114">
        <v>1798.3</v>
      </c>
      <c r="N284" s="7">
        <v>1798.3</v>
      </c>
      <c r="O284" s="7">
        <v>1798.3</v>
      </c>
      <c r="P284" s="7">
        <v>1798.3</v>
      </c>
      <c r="Q284">
        <v>1.4020999999999999</v>
      </c>
      <c r="R284">
        <v>1.4020999999999999</v>
      </c>
      <c r="S284">
        <v>1.4020999999999999</v>
      </c>
      <c r="T284">
        <v>1.4020999999999999</v>
      </c>
      <c r="U284">
        <f t="shared" ref="U284:X347" si="230">ROUND(M284*POWER(CF_heat,Q284),0)</f>
        <v>254</v>
      </c>
      <c r="V284">
        <f t="shared" si="230"/>
        <v>254</v>
      </c>
      <c r="W284">
        <f t="shared" si="230"/>
        <v>254</v>
      </c>
      <c r="X284">
        <f t="shared" si="230"/>
        <v>254</v>
      </c>
      <c r="Y284">
        <f t="shared" ref="Y284:AB347" si="231">ROUND(U284*3600/(4186*ABS($O$1-$O$2)),0)</f>
        <v>44</v>
      </c>
      <c r="Z284">
        <f t="shared" si="231"/>
        <v>44</v>
      </c>
      <c r="AA284">
        <f t="shared" si="231"/>
        <v>44</v>
      </c>
      <c r="AB284">
        <f t="shared" si="231"/>
        <v>44</v>
      </c>
      <c r="AC284" s="212">
        <f t="shared" ref="AC284:AF347" si="232">(($AG284*(Y284^$AH284)*((($F284-14.4)*$AI284)/100))+($AJ284*(Y284^2)))*0.0098</f>
        <v>1.2116513666835719E-2</v>
      </c>
      <c r="AD284" s="212">
        <f t="shared" si="232"/>
        <v>1.2116513666835719E-2</v>
      </c>
      <c r="AE284" s="212">
        <f t="shared" si="232"/>
        <v>1.2116513666835719E-2</v>
      </c>
      <c r="AF284" s="212">
        <f t="shared" si="232"/>
        <v>1.2116513666835719E-2</v>
      </c>
      <c r="AG284" s="166">
        <f t="shared" ref="AG284:AJ347" si="233">IF($G284=$CO$103,CP$103,IF($G284=$CO$104,CP$104,IF($G284=$CO$105,CP$105,IF($G284=$CO$107,CP$107,IF($G284=$CO$108,CP$108,IF($G284=$CO$109,CP$109,IF($G284=$CO$111,CP$111,IF($G284=$CO$112,CP$112,IF($G284=$CO$113,CP$113,IF($G284=$CO$115,CP$115,IF($G284=$CO$116,CP$116,IF($G284=$CO$117,CP$117,IF($G284=$CO$119,CP$119,IF($G284=$CO$120,CP$120,))))))))))))))</f>
        <v>2.0829999999999999E-4</v>
      </c>
      <c r="AH284" s="166">
        <f t="shared" si="233"/>
        <v>1.724</v>
      </c>
      <c r="AI284" s="166">
        <f t="shared" si="233"/>
        <v>2</v>
      </c>
      <c r="AJ284" s="166">
        <f t="shared" si="233"/>
        <v>4.6182900000000003E-4</v>
      </c>
      <c r="AK284" s="114" t="str">
        <f>""</f>
        <v/>
      </c>
      <c r="AL284" s="7" t="str">
        <f>""</f>
        <v/>
      </c>
      <c r="AM284" s="7" t="str">
        <f>""</f>
        <v/>
      </c>
      <c r="AN284" s="7" t="str">
        <f>""</f>
        <v/>
      </c>
      <c r="AO284" s="7" t="str">
        <f>""</f>
        <v/>
      </c>
      <c r="AP284" s="7" t="str">
        <f>""</f>
        <v/>
      </c>
      <c r="AQ284" s="7" t="str">
        <f>""</f>
        <v/>
      </c>
      <c r="AR284" s="7" t="str">
        <f>""</f>
        <v/>
      </c>
      <c r="AS284" s="7" t="str">
        <f>""</f>
        <v/>
      </c>
      <c r="AT284" s="7" t="str">
        <f>""</f>
        <v/>
      </c>
      <c r="AU284" s="7" t="str">
        <f>""</f>
        <v/>
      </c>
      <c r="AV284" s="7" t="str">
        <f>""</f>
        <v/>
      </c>
      <c r="AW284" s="7" t="str">
        <f>""</f>
        <v/>
      </c>
      <c r="AX284" s="7" t="str">
        <f>""</f>
        <v/>
      </c>
      <c r="AY284" s="7" t="str">
        <f>""</f>
        <v/>
      </c>
      <c r="AZ284" s="118">
        <f t="shared" ref="AZ284:AZ347" si="234">ROUND(IF(G284=10,$CO$92*F284,IF(G284=11,$CO$93*F284,IF(G284=15,$CO$94*F284,IF(G284=16,$CO$95*F284,IF(G284=20,$CO$96*F284,IF(G284=21,$CO$97*F284,)))))),1)</f>
        <v>1.4</v>
      </c>
      <c r="BA284" s="121" t="str">
        <f>""</f>
        <v/>
      </c>
      <c r="BB284" s="121" t="str">
        <f>""</f>
        <v/>
      </c>
      <c r="BC284" s="121" t="str">
        <f>""</f>
        <v/>
      </c>
    </row>
    <row r="285" spans="1:55" x14ac:dyDescent="0.25">
      <c r="A285" t="str">
        <f t="shared" si="229"/>
        <v>24015515</v>
      </c>
      <c r="D285">
        <v>2</v>
      </c>
      <c r="E285">
        <v>40</v>
      </c>
      <c r="F285">
        <v>155</v>
      </c>
      <c r="G285">
        <v>15</v>
      </c>
      <c r="H285">
        <v>15.9</v>
      </c>
      <c r="I285" t="str">
        <f>""</f>
        <v/>
      </c>
      <c r="J285" t="str">
        <f>""</f>
        <v/>
      </c>
      <c r="K285" t="str">
        <f>""</f>
        <v/>
      </c>
      <c r="L285" t="str">
        <f>""</f>
        <v/>
      </c>
      <c r="M285" s="114">
        <v>2147.3000000000002</v>
      </c>
      <c r="N285" s="7">
        <v>2147.3000000000002</v>
      </c>
      <c r="O285" s="7">
        <v>2147.3000000000002</v>
      </c>
      <c r="P285" s="7">
        <v>2147.3000000000002</v>
      </c>
      <c r="Q285">
        <v>1.4020999999999999</v>
      </c>
      <c r="R285">
        <v>1.4020999999999999</v>
      </c>
      <c r="S285">
        <v>1.4020999999999999</v>
      </c>
      <c r="T285">
        <v>1.4020999999999999</v>
      </c>
      <c r="U285">
        <f t="shared" si="230"/>
        <v>303</v>
      </c>
      <c r="V285">
        <f t="shared" si="230"/>
        <v>303</v>
      </c>
      <c r="W285">
        <f t="shared" si="230"/>
        <v>303</v>
      </c>
      <c r="X285">
        <f t="shared" si="230"/>
        <v>303</v>
      </c>
      <c r="Y285">
        <f t="shared" si="231"/>
        <v>52</v>
      </c>
      <c r="Z285">
        <f t="shared" si="231"/>
        <v>52</v>
      </c>
      <c r="AA285">
        <f t="shared" si="231"/>
        <v>52</v>
      </c>
      <c r="AB285">
        <f t="shared" si="231"/>
        <v>52</v>
      </c>
      <c r="AC285" s="212">
        <f t="shared" si="232"/>
        <v>1.7453892988723733E-2</v>
      </c>
      <c r="AD285" s="212">
        <f t="shared" si="232"/>
        <v>1.7453892988723733E-2</v>
      </c>
      <c r="AE285" s="212">
        <f t="shared" si="232"/>
        <v>1.7453892988723733E-2</v>
      </c>
      <c r="AF285" s="212">
        <f t="shared" si="232"/>
        <v>1.7453892988723733E-2</v>
      </c>
      <c r="AG285" s="166">
        <f t="shared" si="233"/>
        <v>2.0829999999999999E-4</v>
      </c>
      <c r="AH285" s="166">
        <f t="shared" si="233"/>
        <v>1.724</v>
      </c>
      <c r="AI285" s="166">
        <f t="shared" si="233"/>
        <v>2</v>
      </c>
      <c r="AJ285" s="166">
        <f t="shared" si="233"/>
        <v>4.6182900000000003E-4</v>
      </c>
      <c r="AK285" s="114" t="str">
        <f>""</f>
        <v/>
      </c>
      <c r="AL285" s="7" t="str">
        <f>""</f>
        <v/>
      </c>
      <c r="AM285" s="7" t="str">
        <f>""</f>
        <v/>
      </c>
      <c r="AN285" s="7" t="str">
        <f>""</f>
        <v/>
      </c>
      <c r="AO285" s="7" t="str">
        <f>""</f>
        <v/>
      </c>
      <c r="AP285" s="7" t="str">
        <f>""</f>
        <v/>
      </c>
      <c r="AQ285" s="7" t="str">
        <f>""</f>
        <v/>
      </c>
      <c r="AR285" s="7" t="str">
        <f>""</f>
        <v/>
      </c>
      <c r="AS285" s="7" t="str">
        <f>""</f>
        <v/>
      </c>
      <c r="AT285" s="7" t="str">
        <f>""</f>
        <v/>
      </c>
      <c r="AU285" s="7" t="str">
        <f>""</f>
        <v/>
      </c>
      <c r="AV285" s="7" t="str">
        <f>""</f>
        <v/>
      </c>
      <c r="AW285" s="7" t="str">
        <f>""</f>
        <v/>
      </c>
      <c r="AX285" s="7" t="str">
        <f>""</f>
        <v/>
      </c>
      <c r="AY285" s="7" t="str">
        <f>""</f>
        <v/>
      </c>
      <c r="AZ285" s="118">
        <f t="shared" si="234"/>
        <v>1.6</v>
      </c>
      <c r="BA285" s="121" t="str">
        <f>""</f>
        <v/>
      </c>
      <c r="BB285" s="121" t="str">
        <f>""</f>
        <v/>
      </c>
      <c r="BC285" s="121" t="str">
        <f>""</f>
        <v/>
      </c>
    </row>
    <row r="286" spans="1:55" x14ac:dyDescent="0.25">
      <c r="A286" t="str">
        <f t="shared" si="229"/>
        <v>24017515</v>
      </c>
      <c r="D286">
        <v>2</v>
      </c>
      <c r="E286">
        <v>40</v>
      </c>
      <c r="F286">
        <v>175</v>
      </c>
      <c r="G286">
        <v>15</v>
      </c>
      <c r="H286">
        <v>15.9</v>
      </c>
      <c r="I286" t="str">
        <f>""</f>
        <v/>
      </c>
      <c r="J286" t="str">
        <f>""</f>
        <v/>
      </c>
      <c r="K286" t="str">
        <f>""</f>
        <v/>
      </c>
      <c r="L286" t="str">
        <f>""</f>
        <v/>
      </c>
      <c r="M286" s="114">
        <v>2568.4</v>
      </c>
      <c r="N286" s="7">
        <v>2568.4</v>
      </c>
      <c r="O286" s="7">
        <v>2568.4</v>
      </c>
      <c r="P286" s="7">
        <v>2568.4</v>
      </c>
      <c r="Q286">
        <v>1.4020999999999999</v>
      </c>
      <c r="R286">
        <v>1.4020999999999999</v>
      </c>
      <c r="S286">
        <v>1.4020999999999999</v>
      </c>
      <c r="T286">
        <v>1.4020999999999999</v>
      </c>
      <c r="U286">
        <f t="shared" si="230"/>
        <v>362</v>
      </c>
      <c r="V286">
        <f t="shared" si="230"/>
        <v>362</v>
      </c>
      <c r="W286">
        <f t="shared" si="230"/>
        <v>362</v>
      </c>
      <c r="X286">
        <f t="shared" si="230"/>
        <v>362</v>
      </c>
      <c r="Y286">
        <f t="shared" si="231"/>
        <v>62</v>
      </c>
      <c r="Z286">
        <f t="shared" si="231"/>
        <v>62</v>
      </c>
      <c r="AA286">
        <f t="shared" si="231"/>
        <v>62</v>
      </c>
      <c r="AB286">
        <f t="shared" si="231"/>
        <v>62</v>
      </c>
      <c r="AC286" s="212">
        <f t="shared" si="232"/>
        <v>2.5465806174738575E-2</v>
      </c>
      <c r="AD286" s="212">
        <f t="shared" si="232"/>
        <v>2.5465806174738575E-2</v>
      </c>
      <c r="AE286" s="212">
        <f t="shared" si="232"/>
        <v>2.5465806174738575E-2</v>
      </c>
      <c r="AF286" s="212">
        <f t="shared" si="232"/>
        <v>2.5465806174738575E-2</v>
      </c>
      <c r="AG286" s="166">
        <f t="shared" si="233"/>
        <v>2.0829999999999999E-4</v>
      </c>
      <c r="AH286" s="166">
        <f t="shared" si="233"/>
        <v>1.724</v>
      </c>
      <c r="AI286" s="166">
        <f t="shared" si="233"/>
        <v>2</v>
      </c>
      <c r="AJ286" s="166">
        <f t="shared" si="233"/>
        <v>4.6182900000000003E-4</v>
      </c>
      <c r="AK286" s="114" t="str">
        <f>""</f>
        <v/>
      </c>
      <c r="AL286" s="7" t="str">
        <f>""</f>
        <v/>
      </c>
      <c r="AM286" s="7" t="str">
        <f>""</f>
        <v/>
      </c>
      <c r="AN286" s="7" t="str">
        <f>""</f>
        <v/>
      </c>
      <c r="AO286" s="7" t="str">
        <f>""</f>
        <v/>
      </c>
      <c r="AP286" s="7" t="str">
        <f>""</f>
        <v/>
      </c>
      <c r="AQ286" s="7" t="str">
        <f>""</f>
        <v/>
      </c>
      <c r="AR286" s="7" t="str">
        <f>""</f>
        <v/>
      </c>
      <c r="AS286" s="7" t="str">
        <f>""</f>
        <v/>
      </c>
      <c r="AT286" s="7" t="str">
        <f>""</f>
        <v/>
      </c>
      <c r="AU286" s="7" t="str">
        <f>""</f>
        <v/>
      </c>
      <c r="AV286" s="7" t="str">
        <f>""</f>
        <v/>
      </c>
      <c r="AW286" s="7" t="str">
        <f>""</f>
        <v/>
      </c>
      <c r="AX286" s="7" t="str">
        <f>""</f>
        <v/>
      </c>
      <c r="AY286" s="7" t="str">
        <f>""</f>
        <v/>
      </c>
      <c r="AZ286" s="118">
        <f t="shared" si="234"/>
        <v>1.8</v>
      </c>
      <c r="BA286" s="121" t="str">
        <f>""</f>
        <v/>
      </c>
      <c r="BB286" s="121" t="str">
        <f>""</f>
        <v/>
      </c>
      <c r="BC286" s="121" t="str">
        <f>""</f>
        <v/>
      </c>
    </row>
    <row r="287" spans="1:55" x14ac:dyDescent="0.25">
      <c r="A287" t="str">
        <f t="shared" si="229"/>
        <v>24019515</v>
      </c>
      <c r="D287">
        <v>2</v>
      </c>
      <c r="E287">
        <v>40</v>
      </c>
      <c r="F287">
        <v>195</v>
      </c>
      <c r="G287">
        <v>15</v>
      </c>
      <c r="H287">
        <v>15.9</v>
      </c>
      <c r="I287" t="str">
        <f>""</f>
        <v/>
      </c>
      <c r="J287" t="str">
        <f>""</f>
        <v/>
      </c>
      <c r="K287" t="str">
        <f>""</f>
        <v/>
      </c>
      <c r="L287" t="str">
        <f>""</f>
        <v/>
      </c>
      <c r="M287" s="114">
        <v>3072</v>
      </c>
      <c r="N287" s="7">
        <v>3072</v>
      </c>
      <c r="O287" s="7">
        <v>3072</v>
      </c>
      <c r="P287" s="7">
        <v>3072</v>
      </c>
      <c r="Q287">
        <v>1.4020999999999999</v>
      </c>
      <c r="R287">
        <v>1.4020999999999999</v>
      </c>
      <c r="S287">
        <v>1.4020999999999999</v>
      </c>
      <c r="T287">
        <v>1.4020999999999999</v>
      </c>
      <c r="U287">
        <f t="shared" si="230"/>
        <v>434</v>
      </c>
      <c r="V287">
        <f t="shared" si="230"/>
        <v>434</v>
      </c>
      <c r="W287">
        <f t="shared" si="230"/>
        <v>434</v>
      </c>
      <c r="X287">
        <f t="shared" si="230"/>
        <v>434</v>
      </c>
      <c r="Y287">
        <f t="shared" si="231"/>
        <v>75</v>
      </c>
      <c r="Z287">
        <f t="shared" si="231"/>
        <v>75</v>
      </c>
      <c r="AA287">
        <f t="shared" si="231"/>
        <v>75</v>
      </c>
      <c r="AB287">
        <f t="shared" si="231"/>
        <v>75</v>
      </c>
      <c r="AC287" s="212">
        <f t="shared" si="232"/>
        <v>3.805536933834066E-2</v>
      </c>
      <c r="AD287" s="212">
        <f t="shared" si="232"/>
        <v>3.805536933834066E-2</v>
      </c>
      <c r="AE287" s="212">
        <f t="shared" si="232"/>
        <v>3.805536933834066E-2</v>
      </c>
      <c r="AF287" s="212">
        <f t="shared" si="232"/>
        <v>3.805536933834066E-2</v>
      </c>
      <c r="AG287" s="166">
        <f t="shared" si="233"/>
        <v>2.0829999999999999E-4</v>
      </c>
      <c r="AH287" s="166">
        <f t="shared" si="233"/>
        <v>1.724</v>
      </c>
      <c r="AI287" s="166">
        <f t="shared" si="233"/>
        <v>2</v>
      </c>
      <c r="AJ287" s="166">
        <f t="shared" si="233"/>
        <v>4.6182900000000003E-4</v>
      </c>
      <c r="AK287" s="114" t="str">
        <f>""</f>
        <v/>
      </c>
      <c r="AL287" s="7" t="str">
        <f>""</f>
        <v/>
      </c>
      <c r="AM287" s="7" t="str">
        <f>""</f>
        <v/>
      </c>
      <c r="AN287" s="7" t="str">
        <f>""</f>
        <v/>
      </c>
      <c r="AO287" s="7" t="str">
        <f>""</f>
        <v/>
      </c>
      <c r="AP287" s="7" t="str">
        <f>""</f>
        <v/>
      </c>
      <c r="AQ287" s="7" t="str">
        <f>""</f>
        <v/>
      </c>
      <c r="AR287" s="7" t="str">
        <f>""</f>
        <v/>
      </c>
      <c r="AS287" s="7" t="str">
        <f>""</f>
        <v/>
      </c>
      <c r="AT287" s="7" t="str">
        <f>""</f>
        <v/>
      </c>
      <c r="AU287" s="7" t="str">
        <f>""</f>
        <v/>
      </c>
      <c r="AV287" s="7" t="str">
        <f>""</f>
        <v/>
      </c>
      <c r="AW287" s="7" t="str">
        <f>""</f>
        <v/>
      </c>
      <c r="AX287" s="7" t="str">
        <f>""</f>
        <v/>
      </c>
      <c r="AY287" s="7" t="str">
        <f>""</f>
        <v/>
      </c>
      <c r="AZ287" s="118">
        <f t="shared" si="234"/>
        <v>2</v>
      </c>
      <c r="BA287" s="121" t="str">
        <f>""</f>
        <v/>
      </c>
      <c r="BB287" s="121" t="str">
        <f>""</f>
        <v/>
      </c>
      <c r="BC287" s="121" t="str">
        <f>""</f>
        <v/>
      </c>
    </row>
    <row r="288" spans="1:55" x14ac:dyDescent="0.25">
      <c r="A288" t="str">
        <f t="shared" si="229"/>
        <v>24021515</v>
      </c>
      <c r="D288">
        <v>2</v>
      </c>
      <c r="E288">
        <v>40</v>
      </c>
      <c r="F288">
        <v>215</v>
      </c>
      <c r="G288">
        <v>15</v>
      </c>
      <c r="H288">
        <v>15.9</v>
      </c>
      <c r="I288" t="str">
        <f>""</f>
        <v/>
      </c>
      <c r="J288" t="str">
        <f>""</f>
        <v/>
      </c>
      <c r="K288" t="str">
        <f>""</f>
        <v/>
      </c>
      <c r="L288" t="str">
        <f>""</f>
        <v/>
      </c>
      <c r="M288" s="114">
        <v>3674.3</v>
      </c>
      <c r="N288" s="7">
        <v>3674.3</v>
      </c>
      <c r="O288" s="7">
        <v>3674.3</v>
      </c>
      <c r="P288" s="7">
        <v>3674.3</v>
      </c>
      <c r="Q288">
        <v>1.4020999999999999</v>
      </c>
      <c r="R288">
        <v>1.4020999999999999</v>
      </c>
      <c r="S288">
        <v>1.4020999999999999</v>
      </c>
      <c r="T288">
        <v>1.4020999999999999</v>
      </c>
      <c r="U288">
        <f t="shared" si="230"/>
        <v>519</v>
      </c>
      <c r="V288">
        <f t="shared" si="230"/>
        <v>519</v>
      </c>
      <c r="W288">
        <f t="shared" si="230"/>
        <v>519</v>
      </c>
      <c r="X288">
        <f t="shared" si="230"/>
        <v>519</v>
      </c>
      <c r="Y288">
        <f t="shared" si="231"/>
        <v>89</v>
      </c>
      <c r="Z288">
        <f t="shared" si="231"/>
        <v>89</v>
      </c>
      <c r="AA288">
        <f t="shared" si="231"/>
        <v>89</v>
      </c>
      <c r="AB288">
        <f t="shared" si="231"/>
        <v>89</v>
      </c>
      <c r="AC288" s="212">
        <f t="shared" si="232"/>
        <v>5.4644080092478418E-2</v>
      </c>
      <c r="AD288" s="212">
        <f t="shared" si="232"/>
        <v>5.4644080092478418E-2</v>
      </c>
      <c r="AE288" s="212">
        <f t="shared" si="232"/>
        <v>5.4644080092478418E-2</v>
      </c>
      <c r="AF288" s="212">
        <f t="shared" si="232"/>
        <v>5.4644080092478418E-2</v>
      </c>
      <c r="AG288" s="166">
        <f t="shared" si="233"/>
        <v>2.0829999999999999E-4</v>
      </c>
      <c r="AH288" s="166">
        <f t="shared" si="233"/>
        <v>1.724</v>
      </c>
      <c r="AI288" s="166">
        <f t="shared" si="233"/>
        <v>2</v>
      </c>
      <c r="AJ288" s="166">
        <f t="shared" si="233"/>
        <v>4.6182900000000003E-4</v>
      </c>
      <c r="AK288" s="114" t="str">
        <f>""</f>
        <v/>
      </c>
      <c r="AL288" s="7" t="str">
        <f>""</f>
        <v/>
      </c>
      <c r="AM288" s="7" t="str">
        <f>""</f>
        <v/>
      </c>
      <c r="AN288" s="7" t="str">
        <f>""</f>
        <v/>
      </c>
      <c r="AO288" s="7" t="str">
        <f>""</f>
        <v/>
      </c>
      <c r="AP288" s="7" t="str">
        <f>""</f>
        <v/>
      </c>
      <c r="AQ288" s="7" t="str">
        <f>""</f>
        <v/>
      </c>
      <c r="AR288" s="7" t="str">
        <f>""</f>
        <v/>
      </c>
      <c r="AS288" s="7" t="str">
        <f>""</f>
        <v/>
      </c>
      <c r="AT288" s="7" t="str">
        <f>""</f>
        <v/>
      </c>
      <c r="AU288" s="7" t="str">
        <f>""</f>
        <v/>
      </c>
      <c r="AV288" s="7" t="str">
        <f>""</f>
        <v/>
      </c>
      <c r="AW288" s="7" t="str">
        <f>""</f>
        <v/>
      </c>
      <c r="AX288" s="7" t="str">
        <f>""</f>
        <v/>
      </c>
      <c r="AY288" s="7" t="str">
        <f>""</f>
        <v/>
      </c>
      <c r="AZ288" s="118">
        <f t="shared" si="234"/>
        <v>2.2000000000000002</v>
      </c>
      <c r="BA288" s="121" t="str">
        <f>""</f>
        <v/>
      </c>
      <c r="BB288" s="121" t="str">
        <f>""</f>
        <v/>
      </c>
      <c r="BC288" s="121" t="str">
        <f>""</f>
        <v/>
      </c>
    </row>
    <row r="289" spans="1:55" x14ac:dyDescent="0.25">
      <c r="A289" t="str">
        <f t="shared" si="229"/>
        <v>24023515</v>
      </c>
      <c r="D289">
        <v>2</v>
      </c>
      <c r="E289">
        <v>40</v>
      </c>
      <c r="F289">
        <v>235</v>
      </c>
      <c r="G289">
        <v>15</v>
      </c>
      <c r="H289">
        <v>15.9</v>
      </c>
      <c r="I289" t="str">
        <f>""</f>
        <v/>
      </c>
      <c r="J289" t="str">
        <f>""</f>
        <v/>
      </c>
      <c r="K289" t="str">
        <f>""</f>
        <v/>
      </c>
      <c r="L289" t="str">
        <f>""</f>
        <v/>
      </c>
      <c r="M289" s="114">
        <v>4394.8</v>
      </c>
      <c r="N289" s="7">
        <v>4394.8</v>
      </c>
      <c r="O289" s="7">
        <v>4394.8</v>
      </c>
      <c r="P289" s="7">
        <v>4394.8</v>
      </c>
      <c r="Q289">
        <v>1.4020999999999999</v>
      </c>
      <c r="R289">
        <v>1.4020999999999999</v>
      </c>
      <c r="S289">
        <v>1.4020999999999999</v>
      </c>
      <c r="T289">
        <v>1.4020999999999999</v>
      </c>
      <c r="U289">
        <f t="shared" si="230"/>
        <v>620</v>
      </c>
      <c r="V289">
        <f t="shared" si="230"/>
        <v>620</v>
      </c>
      <c r="W289">
        <f t="shared" si="230"/>
        <v>620</v>
      </c>
      <c r="X289">
        <f t="shared" si="230"/>
        <v>620</v>
      </c>
      <c r="Y289">
        <f t="shared" si="231"/>
        <v>107</v>
      </c>
      <c r="Z289">
        <f t="shared" si="231"/>
        <v>107</v>
      </c>
      <c r="AA289">
        <f t="shared" si="231"/>
        <v>107</v>
      </c>
      <c r="AB289">
        <f t="shared" si="231"/>
        <v>107</v>
      </c>
      <c r="AC289" s="212">
        <f t="shared" si="232"/>
        <v>8.021012309030659E-2</v>
      </c>
      <c r="AD289" s="212">
        <f t="shared" si="232"/>
        <v>8.021012309030659E-2</v>
      </c>
      <c r="AE289" s="212">
        <f t="shared" si="232"/>
        <v>8.021012309030659E-2</v>
      </c>
      <c r="AF289" s="212">
        <f t="shared" si="232"/>
        <v>8.021012309030659E-2</v>
      </c>
      <c r="AG289" s="166">
        <f t="shared" si="233"/>
        <v>2.0829999999999999E-4</v>
      </c>
      <c r="AH289" s="166">
        <f t="shared" si="233"/>
        <v>1.724</v>
      </c>
      <c r="AI289" s="166">
        <f t="shared" si="233"/>
        <v>2</v>
      </c>
      <c r="AJ289" s="166">
        <f t="shared" si="233"/>
        <v>4.6182900000000003E-4</v>
      </c>
      <c r="AK289" s="114" t="str">
        <f>""</f>
        <v/>
      </c>
      <c r="AL289" s="7" t="str">
        <f>""</f>
        <v/>
      </c>
      <c r="AM289" s="7" t="str">
        <f>""</f>
        <v/>
      </c>
      <c r="AN289" s="7" t="str">
        <f>""</f>
        <v/>
      </c>
      <c r="AO289" s="7" t="str">
        <f>""</f>
        <v/>
      </c>
      <c r="AP289" s="7" t="str">
        <f>""</f>
        <v/>
      </c>
      <c r="AQ289" s="7" t="str">
        <f>""</f>
        <v/>
      </c>
      <c r="AR289" s="7" t="str">
        <f>""</f>
        <v/>
      </c>
      <c r="AS289" s="7" t="str">
        <f>""</f>
        <v/>
      </c>
      <c r="AT289" s="7" t="str">
        <f>""</f>
        <v/>
      </c>
      <c r="AU289" s="7" t="str">
        <f>""</f>
        <v/>
      </c>
      <c r="AV289" s="7" t="str">
        <f>""</f>
        <v/>
      </c>
      <c r="AW289" s="7" t="str">
        <f>""</f>
        <v/>
      </c>
      <c r="AX289" s="7" t="str">
        <f>""</f>
        <v/>
      </c>
      <c r="AY289" s="7" t="str">
        <f>""</f>
        <v/>
      </c>
      <c r="AZ289" s="118">
        <f t="shared" si="234"/>
        <v>2.4</v>
      </c>
      <c r="BA289" s="121" t="str">
        <f>""</f>
        <v/>
      </c>
      <c r="BB289" s="121" t="str">
        <f>""</f>
        <v/>
      </c>
      <c r="BC289" s="121" t="str">
        <f>""</f>
        <v/>
      </c>
    </row>
    <row r="290" spans="1:55" x14ac:dyDescent="0.25">
      <c r="A290" t="str">
        <f t="shared" si="229"/>
        <v>2455515</v>
      </c>
      <c r="D290">
        <v>2</v>
      </c>
      <c r="E290">
        <v>45</v>
      </c>
      <c r="F290">
        <v>55</v>
      </c>
      <c r="G290">
        <v>15</v>
      </c>
      <c r="H290">
        <v>15.9</v>
      </c>
      <c r="I290" t="str">
        <f>""</f>
        <v/>
      </c>
      <c r="J290" t="str">
        <f>""</f>
        <v/>
      </c>
      <c r="K290" t="str">
        <f>""</f>
        <v/>
      </c>
      <c r="L290" t="str">
        <f>""</f>
        <v/>
      </c>
      <c r="M290" s="114">
        <v>648.05999999999995</v>
      </c>
      <c r="N290" s="7">
        <v>648.05999999999995</v>
      </c>
      <c r="O290" s="7">
        <v>648.05999999999995</v>
      </c>
      <c r="P290" s="7">
        <v>648.05999999999995</v>
      </c>
      <c r="Q290">
        <v>1.391</v>
      </c>
      <c r="R290">
        <v>1.391</v>
      </c>
      <c r="S290">
        <v>1.391</v>
      </c>
      <c r="T290">
        <v>1.391</v>
      </c>
      <c r="U290">
        <f t="shared" si="230"/>
        <v>93</v>
      </c>
      <c r="V290">
        <f t="shared" si="230"/>
        <v>93</v>
      </c>
      <c r="W290">
        <f t="shared" si="230"/>
        <v>93</v>
      </c>
      <c r="X290">
        <f t="shared" si="230"/>
        <v>93</v>
      </c>
      <c r="Y290">
        <f t="shared" si="231"/>
        <v>16</v>
      </c>
      <c r="Z290">
        <f t="shared" si="231"/>
        <v>16</v>
      </c>
      <c r="AA290">
        <f t="shared" si="231"/>
        <v>16</v>
      </c>
      <c r="AB290">
        <f t="shared" si="231"/>
        <v>16</v>
      </c>
      <c r="AC290" s="212">
        <f t="shared" si="232"/>
        <v>1.3560489027398966E-3</v>
      </c>
      <c r="AD290" s="212">
        <f t="shared" si="232"/>
        <v>1.3560489027398966E-3</v>
      </c>
      <c r="AE290" s="212">
        <f t="shared" si="232"/>
        <v>1.3560489027398966E-3</v>
      </c>
      <c r="AF290" s="212">
        <f t="shared" si="232"/>
        <v>1.3560489027398966E-3</v>
      </c>
      <c r="AG290" s="166">
        <f t="shared" si="233"/>
        <v>2.0829999999999999E-4</v>
      </c>
      <c r="AH290" s="166">
        <f t="shared" si="233"/>
        <v>1.724</v>
      </c>
      <c r="AI290" s="166">
        <f t="shared" si="233"/>
        <v>2</v>
      </c>
      <c r="AJ290" s="166">
        <f t="shared" si="233"/>
        <v>4.6182900000000003E-4</v>
      </c>
      <c r="AK290" s="114" t="str">
        <f>""</f>
        <v/>
      </c>
      <c r="AL290" s="7" t="str">
        <f>""</f>
        <v/>
      </c>
      <c r="AM290" s="7" t="str">
        <f>""</f>
        <v/>
      </c>
      <c r="AN290" s="7" t="str">
        <f>""</f>
        <v/>
      </c>
      <c r="AO290" s="7" t="str">
        <f>""</f>
        <v/>
      </c>
      <c r="AP290" s="7" t="str">
        <f>""</f>
        <v/>
      </c>
      <c r="AQ290" s="7" t="str">
        <f>""</f>
        <v/>
      </c>
      <c r="AR290" s="7" t="str">
        <f>""</f>
        <v/>
      </c>
      <c r="AS290" s="7" t="str">
        <f>""</f>
        <v/>
      </c>
      <c r="AT290" s="7" t="str">
        <f>""</f>
        <v/>
      </c>
      <c r="AU290" s="7" t="str">
        <f>""</f>
        <v/>
      </c>
      <c r="AV290" s="7" t="str">
        <f>""</f>
        <v/>
      </c>
      <c r="AW290" s="7" t="str">
        <f>""</f>
        <v/>
      </c>
      <c r="AX290" s="7" t="str">
        <f>""</f>
        <v/>
      </c>
      <c r="AY290" s="7" t="str">
        <f>""</f>
        <v/>
      </c>
      <c r="AZ290" s="118">
        <f t="shared" si="234"/>
        <v>0.6</v>
      </c>
      <c r="BA290" s="121" t="str">
        <f>""</f>
        <v/>
      </c>
      <c r="BB290" s="121" t="str">
        <f>""</f>
        <v/>
      </c>
      <c r="BC290" s="121" t="str">
        <f>""</f>
        <v/>
      </c>
    </row>
    <row r="291" spans="1:55" x14ac:dyDescent="0.25">
      <c r="A291" t="str">
        <f t="shared" si="229"/>
        <v>2456515</v>
      </c>
      <c r="D291">
        <v>2</v>
      </c>
      <c r="E291">
        <v>45</v>
      </c>
      <c r="F291">
        <v>65</v>
      </c>
      <c r="G291">
        <v>15</v>
      </c>
      <c r="H291">
        <v>15.9</v>
      </c>
      <c r="I291" t="str">
        <f>""</f>
        <v/>
      </c>
      <c r="J291" t="str">
        <f>""</f>
        <v/>
      </c>
      <c r="K291" t="str">
        <f>""</f>
        <v/>
      </c>
      <c r="L291" t="str">
        <f>""</f>
        <v/>
      </c>
      <c r="M291" s="114">
        <v>802.36</v>
      </c>
      <c r="N291" s="7">
        <v>802.36</v>
      </c>
      <c r="O291" s="7">
        <v>802.36</v>
      </c>
      <c r="P291" s="7">
        <v>802.36</v>
      </c>
      <c r="Q291">
        <v>1.391</v>
      </c>
      <c r="R291">
        <v>1.391</v>
      </c>
      <c r="S291">
        <v>1.391</v>
      </c>
      <c r="T291">
        <v>1.391</v>
      </c>
      <c r="U291">
        <f t="shared" si="230"/>
        <v>115</v>
      </c>
      <c r="V291">
        <f t="shared" si="230"/>
        <v>115</v>
      </c>
      <c r="W291">
        <f t="shared" si="230"/>
        <v>115</v>
      </c>
      <c r="X291">
        <f t="shared" si="230"/>
        <v>115</v>
      </c>
      <c r="Y291">
        <f t="shared" si="231"/>
        <v>20</v>
      </c>
      <c r="Z291">
        <f t="shared" si="231"/>
        <v>20</v>
      </c>
      <c r="AA291">
        <f t="shared" si="231"/>
        <v>20</v>
      </c>
      <c r="AB291">
        <f t="shared" si="231"/>
        <v>20</v>
      </c>
      <c r="AC291" s="212">
        <f t="shared" si="232"/>
        <v>2.1718391070091898E-3</v>
      </c>
      <c r="AD291" s="212">
        <f t="shared" si="232"/>
        <v>2.1718391070091898E-3</v>
      </c>
      <c r="AE291" s="212">
        <f t="shared" si="232"/>
        <v>2.1718391070091898E-3</v>
      </c>
      <c r="AF291" s="212">
        <f t="shared" si="232"/>
        <v>2.1718391070091898E-3</v>
      </c>
      <c r="AG291" s="166">
        <f t="shared" si="233"/>
        <v>2.0829999999999999E-4</v>
      </c>
      <c r="AH291" s="166">
        <f t="shared" si="233"/>
        <v>1.724</v>
      </c>
      <c r="AI291" s="166">
        <f t="shared" si="233"/>
        <v>2</v>
      </c>
      <c r="AJ291" s="166">
        <f t="shared" si="233"/>
        <v>4.6182900000000003E-4</v>
      </c>
      <c r="AK291" s="114" t="str">
        <f>""</f>
        <v/>
      </c>
      <c r="AL291" s="7" t="str">
        <f>""</f>
        <v/>
      </c>
      <c r="AM291" s="7" t="str">
        <f>""</f>
        <v/>
      </c>
      <c r="AN291" s="7" t="str">
        <f>""</f>
        <v/>
      </c>
      <c r="AO291" s="7" t="str">
        <f>""</f>
        <v/>
      </c>
      <c r="AP291" s="7" t="str">
        <f>""</f>
        <v/>
      </c>
      <c r="AQ291" s="7" t="str">
        <f>""</f>
        <v/>
      </c>
      <c r="AR291" s="7" t="str">
        <f>""</f>
        <v/>
      </c>
      <c r="AS291" s="7" t="str">
        <f>""</f>
        <v/>
      </c>
      <c r="AT291" s="7" t="str">
        <f>""</f>
        <v/>
      </c>
      <c r="AU291" s="7" t="str">
        <f>""</f>
        <v/>
      </c>
      <c r="AV291" s="7" t="str">
        <f>""</f>
        <v/>
      </c>
      <c r="AW291" s="7" t="str">
        <f>""</f>
        <v/>
      </c>
      <c r="AX291" s="7" t="str">
        <f>""</f>
        <v/>
      </c>
      <c r="AY291" s="7" t="str">
        <f>""</f>
        <v/>
      </c>
      <c r="AZ291" s="118">
        <f t="shared" si="234"/>
        <v>0.7</v>
      </c>
      <c r="BA291" s="121" t="str">
        <f>""</f>
        <v/>
      </c>
      <c r="BB291" s="121" t="str">
        <f>""</f>
        <v/>
      </c>
      <c r="BC291" s="121" t="str">
        <f>""</f>
        <v/>
      </c>
    </row>
    <row r="292" spans="1:55" x14ac:dyDescent="0.25">
      <c r="A292" t="str">
        <f t="shared" si="229"/>
        <v>2457515</v>
      </c>
      <c r="D292">
        <v>2</v>
      </c>
      <c r="E292">
        <v>45</v>
      </c>
      <c r="F292">
        <v>75</v>
      </c>
      <c r="G292">
        <v>15</v>
      </c>
      <c r="H292">
        <v>15.9</v>
      </c>
      <c r="I292" t="str">
        <f>""</f>
        <v/>
      </c>
      <c r="J292" t="str">
        <f>""</f>
        <v/>
      </c>
      <c r="K292" t="str">
        <f>""</f>
        <v/>
      </c>
      <c r="L292" t="str">
        <f>""</f>
        <v/>
      </c>
      <c r="M292" s="114">
        <v>956.66</v>
      </c>
      <c r="N292" s="7">
        <v>956.66</v>
      </c>
      <c r="O292" s="7">
        <v>956.66</v>
      </c>
      <c r="P292" s="7">
        <v>956.66</v>
      </c>
      <c r="Q292">
        <v>1.391</v>
      </c>
      <c r="R292">
        <v>1.391</v>
      </c>
      <c r="S292">
        <v>1.391</v>
      </c>
      <c r="T292">
        <v>1.391</v>
      </c>
      <c r="U292">
        <f t="shared" si="230"/>
        <v>137</v>
      </c>
      <c r="V292">
        <f t="shared" si="230"/>
        <v>137</v>
      </c>
      <c r="W292">
        <f t="shared" si="230"/>
        <v>137</v>
      </c>
      <c r="X292">
        <f t="shared" si="230"/>
        <v>137</v>
      </c>
      <c r="Y292">
        <f t="shared" si="231"/>
        <v>24</v>
      </c>
      <c r="Z292">
        <f t="shared" si="231"/>
        <v>24</v>
      </c>
      <c r="AA292">
        <f t="shared" si="231"/>
        <v>24</v>
      </c>
      <c r="AB292">
        <f t="shared" si="231"/>
        <v>24</v>
      </c>
      <c r="AC292" s="212">
        <f t="shared" si="232"/>
        <v>3.1997240828258943E-3</v>
      </c>
      <c r="AD292" s="212">
        <f t="shared" si="232"/>
        <v>3.1997240828258943E-3</v>
      </c>
      <c r="AE292" s="212">
        <f t="shared" si="232"/>
        <v>3.1997240828258943E-3</v>
      </c>
      <c r="AF292" s="212">
        <f t="shared" si="232"/>
        <v>3.1997240828258943E-3</v>
      </c>
      <c r="AG292" s="166">
        <f t="shared" si="233"/>
        <v>2.0829999999999999E-4</v>
      </c>
      <c r="AH292" s="166">
        <f t="shared" si="233"/>
        <v>1.724</v>
      </c>
      <c r="AI292" s="166">
        <f t="shared" si="233"/>
        <v>2</v>
      </c>
      <c r="AJ292" s="166">
        <f t="shared" si="233"/>
        <v>4.6182900000000003E-4</v>
      </c>
      <c r="AK292" s="114" t="str">
        <f>""</f>
        <v/>
      </c>
      <c r="AL292" s="7" t="str">
        <f>""</f>
        <v/>
      </c>
      <c r="AM292" s="7" t="str">
        <f>""</f>
        <v/>
      </c>
      <c r="AN292" s="7" t="str">
        <f>""</f>
        <v/>
      </c>
      <c r="AO292" s="7" t="str">
        <f>""</f>
        <v/>
      </c>
      <c r="AP292" s="7" t="str">
        <f>""</f>
        <v/>
      </c>
      <c r="AQ292" s="7" t="str">
        <f>""</f>
        <v/>
      </c>
      <c r="AR292" s="7" t="str">
        <f>""</f>
        <v/>
      </c>
      <c r="AS292" s="7" t="str">
        <f>""</f>
        <v/>
      </c>
      <c r="AT292" s="7" t="str">
        <f>""</f>
        <v/>
      </c>
      <c r="AU292" s="7" t="str">
        <f>""</f>
        <v/>
      </c>
      <c r="AV292" s="7" t="str">
        <f>""</f>
        <v/>
      </c>
      <c r="AW292" s="7" t="str">
        <f>""</f>
        <v/>
      </c>
      <c r="AX292" s="7" t="str">
        <f>""</f>
        <v/>
      </c>
      <c r="AY292" s="7" t="str">
        <f>""</f>
        <v/>
      </c>
      <c r="AZ292" s="118">
        <f t="shared" si="234"/>
        <v>0.8</v>
      </c>
      <c r="BA292" s="121" t="str">
        <f>""</f>
        <v/>
      </c>
      <c r="BB292" s="121" t="str">
        <f>""</f>
        <v/>
      </c>
      <c r="BC292" s="121" t="str">
        <f>""</f>
        <v/>
      </c>
    </row>
    <row r="293" spans="1:55" x14ac:dyDescent="0.25">
      <c r="A293" t="str">
        <f t="shared" si="229"/>
        <v>2458515</v>
      </c>
      <c r="D293">
        <v>2</v>
      </c>
      <c r="E293">
        <v>45</v>
      </c>
      <c r="F293">
        <v>85</v>
      </c>
      <c r="G293">
        <v>15</v>
      </c>
      <c r="H293">
        <v>15.9</v>
      </c>
      <c r="I293" t="str">
        <f>""</f>
        <v/>
      </c>
      <c r="J293" t="str">
        <f>""</f>
        <v/>
      </c>
      <c r="K293" t="str">
        <f>""</f>
        <v/>
      </c>
      <c r="L293" t="str">
        <f>""</f>
        <v/>
      </c>
      <c r="M293" s="114">
        <v>1110.96</v>
      </c>
      <c r="N293" s="7">
        <v>1110.96</v>
      </c>
      <c r="O293" s="7">
        <v>1110.96</v>
      </c>
      <c r="P293" s="7">
        <v>1110.96</v>
      </c>
      <c r="Q293">
        <v>1.391</v>
      </c>
      <c r="R293">
        <v>1.391</v>
      </c>
      <c r="S293">
        <v>1.391</v>
      </c>
      <c r="T293">
        <v>1.391</v>
      </c>
      <c r="U293">
        <f t="shared" si="230"/>
        <v>159</v>
      </c>
      <c r="V293">
        <f t="shared" si="230"/>
        <v>159</v>
      </c>
      <c r="W293">
        <f t="shared" si="230"/>
        <v>159</v>
      </c>
      <c r="X293">
        <f t="shared" si="230"/>
        <v>159</v>
      </c>
      <c r="Y293">
        <f t="shared" si="231"/>
        <v>27</v>
      </c>
      <c r="Z293">
        <f t="shared" si="231"/>
        <v>27</v>
      </c>
      <c r="AA293">
        <f t="shared" si="231"/>
        <v>27</v>
      </c>
      <c r="AB293">
        <f t="shared" si="231"/>
        <v>27</v>
      </c>
      <c r="AC293" s="212">
        <f t="shared" si="232"/>
        <v>4.1454977223291173E-3</v>
      </c>
      <c r="AD293" s="212">
        <f t="shared" si="232"/>
        <v>4.1454977223291173E-3</v>
      </c>
      <c r="AE293" s="212">
        <f t="shared" si="232"/>
        <v>4.1454977223291173E-3</v>
      </c>
      <c r="AF293" s="212">
        <f t="shared" si="232"/>
        <v>4.1454977223291173E-3</v>
      </c>
      <c r="AG293" s="166">
        <f t="shared" si="233"/>
        <v>2.0829999999999999E-4</v>
      </c>
      <c r="AH293" s="166">
        <f t="shared" si="233"/>
        <v>1.724</v>
      </c>
      <c r="AI293" s="166">
        <f t="shared" si="233"/>
        <v>2</v>
      </c>
      <c r="AJ293" s="166">
        <f t="shared" si="233"/>
        <v>4.6182900000000003E-4</v>
      </c>
      <c r="AK293" s="114" t="str">
        <f>""</f>
        <v/>
      </c>
      <c r="AL293" s="7" t="str">
        <f>""</f>
        <v/>
      </c>
      <c r="AM293" s="7" t="str">
        <f>""</f>
        <v/>
      </c>
      <c r="AN293" s="7" t="str">
        <f>""</f>
        <v/>
      </c>
      <c r="AO293" s="7" t="str">
        <f>""</f>
        <v/>
      </c>
      <c r="AP293" s="7" t="str">
        <f>""</f>
        <v/>
      </c>
      <c r="AQ293" s="7" t="str">
        <f>""</f>
        <v/>
      </c>
      <c r="AR293" s="7" t="str">
        <f>""</f>
        <v/>
      </c>
      <c r="AS293" s="7" t="str">
        <f>""</f>
        <v/>
      </c>
      <c r="AT293" s="7" t="str">
        <f>""</f>
        <v/>
      </c>
      <c r="AU293" s="7" t="str">
        <f>""</f>
        <v/>
      </c>
      <c r="AV293" s="7" t="str">
        <f>""</f>
        <v/>
      </c>
      <c r="AW293" s="7" t="str">
        <f>""</f>
        <v/>
      </c>
      <c r="AX293" s="7" t="str">
        <f>""</f>
        <v/>
      </c>
      <c r="AY293" s="7" t="str">
        <f>""</f>
        <v/>
      </c>
      <c r="AZ293" s="118">
        <f t="shared" si="234"/>
        <v>0.9</v>
      </c>
      <c r="BA293" s="121" t="str">
        <f>""</f>
        <v/>
      </c>
      <c r="BB293" s="121" t="str">
        <f>""</f>
        <v/>
      </c>
      <c r="BC293" s="121" t="str">
        <f>""</f>
        <v/>
      </c>
    </row>
    <row r="294" spans="1:55" x14ac:dyDescent="0.25">
      <c r="A294" t="str">
        <f t="shared" si="229"/>
        <v>2459515</v>
      </c>
      <c r="D294">
        <v>2</v>
      </c>
      <c r="E294">
        <v>45</v>
      </c>
      <c r="F294">
        <v>95</v>
      </c>
      <c r="G294">
        <v>15</v>
      </c>
      <c r="H294">
        <v>15.9</v>
      </c>
      <c r="I294" t="str">
        <f>""</f>
        <v/>
      </c>
      <c r="J294" t="str">
        <f>""</f>
        <v/>
      </c>
      <c r="K294" t="str">
        <f>""</f>
        <v/>
      </c>
      <c r="L294" t="str">
        <f>""</f>
        <v/>
      </c>
      <c r="M294" s="114">
        <v>1265.26</v>
      </c>
      <c r="N294" s="7">
        <v>1265.26</v>
      </c>
      <c r="O294" s="7">
        <v>1265.26</v>
      </c>
      <c r="P294" s="7">
        <v>1265.26</v>
      </c>
      <c r="Q294">
        <v>1.391</v>
      </c>
      <c r="R294">
        <v>1.391</v>
      </c>
      <c r="S294">
        <v>1.391</v>
      </c>
      <c r="T294">
        <v>1.391</v>
      </c>
      <c r="U294">
        <f t="shared" si="230"/>
        <v>181</v>
      </c>
      <c r="V294">
        <f t="shared" si="230"/>
        <v>181</v>
      </c>
      <c r="W294">
        <f t="shared" si="230"/>
        <v>181</v>
      </c>
      <c r="X294">
        <f t="shared" si="230"/>
        <v>181</v>
      </c>
      <c r="Y294">
        <f t="shared" si="231"/>
        <v>31</v>
      </c>
      <c r="Z294">
        <f t="shared" si="231"/>
        <v>31</v>
      </c>
      <c r="AA294">
        <f t="shared" si="231"/>
        <v>31</v>
      </c>
      <c r="AB294">
        <f t="shared" si="231"/>
        <v>31</v>
      </c>
      <c r="AC294" s="212">
        <f t="shared" si="232"/>
        <v>5.5751237600597352E-3</v>
      </c>
      <c r="AD294" s="212">
        <f t="shared" si="232"/>
        <v>5.5751237600597352E-3</v>
      </c>
      <c r="AE294" s="212">
        <f t="shared" si="232"/>
        <v>5.5751237600597352E-3</v>
      </c>
      <c r="AF294" s="212">
        <f t="shared" si="232"/>
        <v>5.5751237600597352E-3</v>
      </c>
      <c r="AG294" s="166">
        <f t="shared" si="233"/>
        <v>2.0829999999999999E-4</v>
      </c>
      <c r="AH294" s="166">
        <f t="shared" si="233"/>
        <v>1.724</v>
      </c>
      <c r="AI294" s="166">
        <f t="shared" si="233"/>
        <v>2</v>
      </c>
      <c r="AJ294" s="166">
        <f t="shared" si="233"/>
        <v>4.6182900000000003E-4</v>
      </c>
      <c r="AK294" s="114" t="str">
        <f>""</f>
        <v/>
      </c>
      <c r="AL294" s="7" t="str">
        <f>""</f>
        <v/>
      </c>
      <c r="AM294" s="7" t="str">
        <f>""</f>
        <v/>
      </c>
      <c r="AN294" s="7" t="str">
        <f>""</f>
        <v/>
      </c>
      <c r="AO294" s="7" t="str">
        <f>""</f>
        <v/>
      </c>
      <c r="AP294" s="7" t="str">
        <f>""</f>
        <v/>
      </c>
      <c r="AQ294" s="7" t="str">
        <f>""</f>
        <v/>
      </c>
      <c r="AR294" s="7" t="str">
        <f>""</f>
        <v/>
      </c>
      <c r="AS294" s="7" t="str">
        <f>""</f>
        <v/>
      </c>
      <c r="AT294" s="7" t="str">
        <f>""</f>
        <v/>
      </c>
      <c r="AU294" s="7" t="str">
        <f>""</f>
        <v/>
      </c>
      <c r="AV294" s="7" t="str">
        <f>""</f>
        <v/>
      </c>
      <c r="AW294" s="7" t="str">
        <f>""</f>
        <v/>
      </c>
      <c r="AX294" s="7" t="str">
        <f>""</f>
        <v/>
      </c>
      <c r="AY294" s="7" t="str">
        <f>""</f>
        <v/>
      </c>
      <c r="AZ294" s="118">
        <f t="shared" si="234"/>
        <v>1</v>
      </c>
      <c r="BA294" s="121" t="str">
        <f>""</f>
        <v/>
      </c>
      <c r="BB294" s="121" t="str">
        <f>""</f>
        <v/>
      </c>
      <c r="BC294" s="121" t="str">
        <f>""</f>
        <v/>
      </c>
    </row>
    <row r="295" spans="1:55" x14ac:dyDescent="0.25">
      <c r="A295" t="str">
        <f t="shared" si="229"/>
        <v>24510515</v>
      </c>
      <c r="D295">
        <v>2</v>
      </c>
      <c r="E295">
        <v>45</v>
      </c>
      <c r="F295">
        <v>105</v>
      </c>
      <c r="G295">
        <v>15</v>
      </c>
      <c r="H295">
        <v>15.9</v>
      </c>
      <c r="I295" t="str">
        <f>""</f>
        <v/>
      </c>
      <c r="J295" t="str">
        <f>""</f>
        <v/>
      </c>
      <c r="K295" t="str">
        <f>""</f>
        <v/>
      </c>
      <c r="L295" t="str">
        <f>""</f>
        <v/>
      </c>
      <c r="M295" s="114">
        <v>1419.56</v>
      </c>
      <c r="N295" s="7">
        <v>1419.56</v>
      </c>
      <c r="O295" s="7">
        <v>1419.56</v>
      </c>
      <c r="P295" s="7">
        <v>1419.56</v>
      </c>
      <c r="Q295">
        <v>1.391</v>
      </c>
      <c r="R295">
        <v>1.391</v>
      </c>
      <c r="S295">
        <v>1.391</v>
      </c>
      <c r="T295">
        <v>1.391</v>
      </c>
      <c r="U295">
        <f t="shared" si="230"/>
        <v>203</v>
      </c>
      <c r="V295">
        <f t="shared" si="230"/>
        <v>203</v>
      </c>
      <c r="W295">
        <f t="shared" si="230"/>
        <v>203</v>
      </c>
      <c r="X295">
        <f t="shared" si="230"/>
        <v>203</v>
      </c>
      <c r="Y295">
        <f t="shared" si="231"/>
        <v>35</v>
      </c>
      <c r="Z295">
        <f t="shared" si="231"/>
        <v>35</v>
      </c>
      <c r="AA295">
        <f t="shared" si="231"/>
        <v>35</v>
      </c>
      <c r="AB295">
        <f t="shared" si="231"/>
        <v>35</v>
      </c>
      <c r="AC295" s="212">
        <f t="shared" si="232"/>
        <v>7.2426839972573164E-3</v>
      </c>
      <c r="AD295" s="212">
        <f t="shared" si="232"/>
        <v>7.2426839972573164E-3</v>
      </c>
      <c r="AE295" s="212">
        <f t="shared" si="232"/>
        <v>7.2426839972573164E-3</v>
      </c>
      <c r="AF295" s="212">
        <f t="shared" si="232"/>
        <v>7.2426839972573164E-3</v>
      </c>
      <c r="AG295" s="166">
        <f t="shared" si="233"/>
        <v>2.0829999999999999E-4</v>
      </c>
      <c r="AH295" s="166">
        <f t="shared" si="233"/>
        <v>1.724</v>
      </c>
      <c r="AI295" s="166">
        <f t="shared" si="233"/>
        <v>2</v>
      </c>
      <c r="AJ295" s="166">
        <f t="shared" si="233"/>
        <v>4.6182900000000003E-4</v>
      </c>
      <c r="AK295" s="114" t="str">
        <f>""</f>
        <v/>
      </c>
      <c r="AL295" s="7" t="str">
        <f>""</f>
        <v/>
      </c>
      <c r="AM295" s="7" t="str">
        <f>""</f>
        <v/>
      </c>
      <c r="AN295" s="7" t="str">
        <f>""</f>
        <v/>
      </c>
      <c r="AO295" s="7" t="str">
        <f>""</f>
        <v/>
      </c>
      <c r="AP295" s="7" t="str">
        <f>""</f>
        <v/>
      </c>
      <c r="AQ295" s="7" t="str">
        <f>""</f>
        <v/>
      </c>
      <c r="AR295" s="7" t="str">
        <f>""</f>
        <v/>
      </c>
      <c r="AS295" s="7" t="str">
        <f>""</f>
        <v/>
      </c>
      <c r="AT295" s="7" t="str">
        <f>""</f>
        <v/>
      </c>
      <c r="AU295" s="7" t="str">
        <f>""</f>
        <v/>
      </c>
      <c r="AV295" s="7" t="str">
        <f>""</f>
        <v/>
      </c>
      <c r="AW295" s="7" t="str">
        <f>""</f>
        <v/>
      </c>
      <c r="AX295" s="7" t="str">
        <f>""</f>
        <v/>
      </c>
      <c r="AY295" s="7" t="str">
        <f>""</f>
        <v/>
      </c>
      <c r="AZ295" s="118">
        <f t="shared" si="234"/>
        <v>1.1000000000000001</v>
      </c>
      <c r="BA295" s="121" t="str">
        <f>""</f>
        <v/>
      </c>
      <c r="BB295" s="121" t="str">
        <f>""</f>
        <v/>
      </c>
      <c r="BC295" s="121" t="str">
        <f>""</f>
        <v/>
      </c>
    </row>
    <row r="296" spans="1:55" x14ac:dyDescent="0.25">
      <c r="A296" t="str">
        <f t="shared" si="229"/>
        <v>24511515</v>
      </c>
      <c r="D296">
        <v>2</v>
      </c>
      <c r="E296">
        <v>45</v>
      </c>
      <c r="F296">
        <v>115</v>
      </c>
      <c r="G296">
        <v>15</v>
      </c>
      <c r="H296">
        <v>15.9</v>
      </c>
      <c r="I296" t="str">
        <f>""</f>
        <v/>
      </c>
      <c r="J296" t="str">
        <f>""</f>
        <v/>
      </c>
      <c r="K296" t="str">
        <f>""</f>
        <v/>
      </c>
      <c r="L296" t="str">
        <f>""</f>
        <v/>
      </c>
      <c r="M296" s="114">
        <v>1573.86</v>
      </c>
      <c r="N296" s="7">
        <v>1573.86</v>
      </c>
      <c r="O296" s="7">
        <v>1573.86</v>
      </c>
      <c r="P296" s="7">
        <v>1573.86</v>
      </c>
      <c r="Q296">
        <v>1.391</v>
      </c>
      <c r="R296">
        <v>1.391</v>
      </c>
      <c r="S296">
        <v>1.391</v>
      </c>
      <c r="T296">
        <v>1.391</v>
      </c>
      <c r="U296">
        <f t="shared" si="230"/>
        <v>226</v>
      </c>
      <c r="V296">
        <f t="shared" si="230"/>
        <v>226</v>
      </c>
      <c r="W296">
        <f t="shared" si="230"/>
        <v>226</v>
      </c>
      <c r="X296">
        <f t="shared" si="230"/>
        <v>226</v>
      </c>
      <c r="Y296">
        <f t="shared" si="231"/>
        <v>39</v>
      </c>
      <c r="Z296">
        <f t="shared" si="231"/>
        <v>39</v>
      </c>
      <c r="AA296">
        <f t="shared" si="231"/>
        <v>39</v>
      </c>
      <c r="AB296">
        <f t="shared" si="231"/>
        <v>39</v>
      </c>
      <c r="AC296" s="212">
        <f t="shared" si="232"/>
        <v>9.1566128769983643E-3</v>
      </c>
      <c r="AD296" s="212">
        <f t="shared" si="232"/>
        <v>9.1566128769983643E-3</v>
      </c>
      <c r="AE296" s="212">
        <f t="shared" si="232"/>
        <v>9.1566128769983643E-3</v>
      </c>
      <c r="AF296" s="212">
        <f t="shared" si="232"/>
        <v>9.1566128769983643E-3</v>
      </c>
      <c r="AG296" s="166">
        <f t="shared" si="233"/>
        <v>2.0829999999999999E-4</v>
      </c>
      <c r="AH296" s="166">
        <f t="shared" si="233"/>
        <v>1.724</v>
      </c>
      <c r="AI296" s="166">
        <f t="shared" si="233"/>
        <v>2</v>
      </c>
      <c r="AJ296" s="166">
        <f t="shared" si="233"/>
        <v>4.6182900000000003E-4</v>
      </c>
      <c r="AK296" s="114" t="str">
        <f>""</f>
        <v/>
      </c>
      <c r="AL296" s="7" t="str">
        <f>""</f>
        <v/>
      </c>
      <c r="AM296" s="7" t="str">
        <f>""</f>
        <v/>
      </c>
      <c r="AN296" s="7" t="str">
        <f>""</f>
        <v/>
      </c>
      <c r="AO296" s="7" t="str">
        <f>""</f>
        <v/>
      </c>
      <c r="AP296" s="7" t="str">
        <f>""</f>
        <v/>
      </c>
      <c r="AQ296" s="7" t="str">
        <f>""</f>
        <v/>
      </c>
      <c r="AR296" s="7" t="str">
        <f>""</f>
        <v/>
      </c>
      <c r="AS296" s="7" t="str">
        <f>""</f>
        <v/>
      </c>
      <c r="AT296" s="7" t="str">
        <f>""</f>
        <v/>
      </c>
      <c r="AU296" s="7" t="str">
        <f>""</f>
        <v/>
      </c>
      <c r="AV296" s="7" t="str">
        <f>""</f>
        <v/>
      </c>
      <c r="AW296" s="7" t="str">
        <f>""</f>
        <v/>
      </c>
      <c r="AX296" s="7" t="str">
        <f>""</f>
        <v/>
      </c>
      <c r="AY296" s="7" t="str">
        <f>""</f>
        <v/>
      </c>
      <c r="AZ296" s="118">
        <f t="shared" si="234"/>
        <v>1.2</v>
      </c>
      <c r="BA296" s="121" t="str">
        <f>""</f>
        <v/>
      </c>
      <c r="BB296" s="121" t="str">
        <f>""</f>
        <v/>
      </c>
      <c r="BC296" s="121" t="str">
        <f>""</f>
        <v/>
      </c>
    </row>
    <row r="297" spans="1:55" x14ac:dyDescent="0.25">
      <c r="A297" t="str">
        <f t="shared" si="229"/>
        <v>24513515</v>
      </c>
      <c r="D297">
        <v>2</v>
      </c>
      <c r="E297">
        <v>45</v>
      </c>
      <c r="F297">
        <v>135</v>
      </c>
      <c r="G297">
        <v>15</v>
      </c>
      <c r="H297">
        <v>15.9</v>
      </c>
      <c r="I297" t="str">
        <f>""</f>
        <v/>
      </c>
      <c r="J297" t="str">
        <f>""</f>
        <v/>
      </c>
      <c r="K297" t="str">
        <f>""</f>
        <v/>
      </c>
      <c r="L297" t="str">
        <f>""</f>
        <v/>
      </c>
      <c r="M297" s="114">
        <v>1882.46</v>
      </c>
      <c r="N297" s="7">
        <v>1882.46</v>
      </c>
      <c r="O297" s="7">
        <v>1882.46</v>
      </c>
      <c r="P297" s="7">
        <v>1882.46</v>
      </c>
      <c r="Q297">
        <v>1.391</v>
      </c>
      <c r="R297">
        <v>1.391</v>
      </c>
      <c r="S297">
        <v>1.391</v>
      </c>
      <c r="T297">
        <v>1.391</v>
      </c>
      <c r="U297">
        <f t="shared" si="230"/>
        <v>270</v>
      </c>
      <c r="V297">
        <f t="shared" si="230"/>
        <v>270</v>
      </c>
      <c r="W297">
        <f t="shared" si="230"/>
        <v>270</v>
      </c>
      <c r="X297">
        <f t="shared" si="230"/>
        <v>270</v>
      </c>
      <c r="Y297">
        <f t="shared" si="231"/>
        <v>46</v>
      </c>
      <c r="Z297">
        <f t="shared" si="231"/>
        <v>46</v>
      </c>
      <c r="AA297">
        <f t="shared" si="231"/>
        <v>46</v>
      </c>
      <c r="AB297">
        <f t="shared" si="231"/>
        <v>46</v>
      </c>
      <c r="AC297" s="212">
        <f t="shared" si="232"/>
        <v>1.3198344444805636E-2</v>
      </c>
      <c r="AD297" s="212">
        <f t="shared" si="232"/>
        <v>1.3198344444805636E-2</v>
      </c>
      <c r="AE297" s="212">
        <f t="shared" si="232"/>
        <v>1.3198344444805636E-2</v>
      </c>
      <c r="AF297" s="212">
        <f t="shared" si="232"/>
        <v>1.3198344444805636E-2</v>
      </c>
      <c r="AG297" s="166">
        <f t="shared" si="233"/>
        <v>2.0829999999999999E-4</v>
      </c>
      <c r="AH297" s="166">
        <f t="shared" si="233"/>
        <v>1.724</v>
      </c>
      <c r="AI297" s="166">
        <f t="shared" si="233"/>
        <v>2</v>
      </c>
      <c r="AJ297" s="166">
        <f t="shared" si="233"/>
        <v>4.6182900000000003E-4</v>
      </c>
      <c r="AK297" s="114" t="str">
        <f>""</f>
        <v/>
      </c>
      <c r="AL297" s="7" t="str">
        <f>""</f>
        <v/>
      </c>
      <c r="AM297" s="7" t="str">
        <f>""</f>
        <v/>
      </c>
      <c r="AN297" s="7" t="str">
        <f>""</f>
        <v/>
      </c>
      <c r="AO297" s="7" t="str">
        <f>""</f>
        <v/>
      </c>
      <c r="AP297" s="7" t="str">
        <f>""</f>
        <v/>
      </c>
      <c r="AQ297" s="7" t="str">
        <f>""</f>
        <v/>
      </c>
      <c r="AR297" s="7" t="str">
        <f>""</f>
        <v/>
      </c>
      <c r="AS297" s="7" t="str">
        <f>""</f>
        <v/>
      </c>
      <c r="AT297" s="7" t="str">
        <f>""</f>
        <v/>
      </c>
      <c r="AU297" s="7" t="str">
        <f>""</f>
        <v/>
      </c>
      <c r="AV297" s="7" t="str">
        <f>""</f>
        <v/>
      </c>
      <c r="AW297" s="7" t="str">
        <f>""</f>
        <v/>
      </c>
      <c r="AX297" s="7" t="str">
        <f>""</f>
        <v/>
      </c>
      <c r="AY297" s="7" t="str">
        <f>""</f>
        <v/>
      </c>
      <c r="AZ297" s="118">
        <f t="shared" si="234"/>
        <v>1.4</v>
      </c>
      <c r="BA297" s="121" t="str">
        <f>""</f>
        <v/>
      </c>
      <c r="BB297" s="121" t="str">
        <f>""</f>
        <v/>
      </c>
      <c r="BC297" s="121" t="str">
        <f>""</f>
        <v/>
      </c>
    </row>
    <row r="298" spans="1:55" x14ac:dyDescent="0.25">
      <c r="A298" t="str">
        <f t="shared" si="229"/>
        <v>24515515</v>
      </c>
      <c r="D298">
        <v>2</v>
      </c>
      <c r="E298">
        <v>45</v>
      </c>
      <c r="F298">
        <v>155</v>
      </c>
      <c r="G298">
        <v>15</v>
      </c>
      <c r="H298">
        <v>15.9</v>
      </c>
      <c r="I298" t="str">
        <f>""</f>
        <v/>
      </c>
      <c r="J298" t="str">
        <f>""</f>
        <v/>
      </c>
      <c r="K298" t="str">
        <f>""</f>
        <v/>
      </c>
      <c r="L298" t="str">
        <f>""</f>
        <v/>
      </c>
      <c r="M298" s="114">
        <v>2191.06</v>
      </c>
      <c r="N298" s="7">
        <v>2191.06</v>
      </c>
      <c r="O298" s="7">
        <v>2191.06</v>
      </c>
      <c r="P298" s="7">
        <v>2191.06</v>
      </c>
      <c r="Q298">
        <v>1.391</v>
      </c>
      <c r="R298">
        <v>1.391</v>
      </c>
      <c r="S298">
        <v>1.391</v>
      </c>
      <c r="T298">
        <v>1.391</v>
      </c>
      <c r="U298">
        <f t="shared" si="230"/>
        <v>314</v>
      </c>
      <c r="V298">
        <f t="shared" si="230"/>
        <v>314</v>
      </c>
      <c r="W298">
        <f t="shared" si="230"/>
        <v>314</v>
      </c>
      <c r="X298">
        <f t="shared" si="230"/>
        <v>314</v>
      </c>
      <c r="Y298">
        <f t="shared" si="231"/>
        <v>54</v>
      </c>
      <c r="Z298">
        <f t="shared" si="231"/>
        <v>54</v>
      </c>
      <c r="AA298">
        <f t="shared" si="231"/>
        <v>54</v>
      </c>
      <c r="AB298">
        <f t="shared" si="231"/>
        <v>54</v>
      </c>
      <c r="AC298" s="212">
        <f t="shared" si="232"/>
        <v>1.8764034604500265E-2</v>
      </c>
      <c r="AD298" s="212">
        <f t="shared" si="232"/>
        <v>1.8764034604500265E-2</v>
      </c>
      <c r="AE298" s="212">
        <f t="shared" si="232"/>
        <v>1.8764034604500265E-2</v>
      </c>
      <c r="AF298" s="212">
        <f t="shared" si="232"/>
        <v>1.8764034604500265E-2</v>
      </c>
      <c r="AG298" s="166">
        <f t="shared" si="233"/>
        <v>2.0829999999999999E-4</v>
      </c>
      <c r="AH298" s="166">
        <f t="shared" si="233"/>
        <v>1.724</v>
      </c>
      <c r="AI298" s="166">
        <f t="shared" si="233"/>
        <v>2</v>
      </c>
      <c r="AJ298" s="166">
        <f t="shared" si="233"/>
        <v>4.6182900000000003E-4</v>
      </c>
      <c r="AK298" s="114" t="str">
        <f>""</f>
        <v/>
      </c>
      <c r="AL298" s="7" t="str">
        <f>""</f>
        <v/>
      </c>
      <c r="AM298" s="7" t="str">
        <f>""</f>
        <v/>
      </c>
      <c r="AN298" s="7" t="str">
        <f>""</f>
        <v/>
      </c>
      <c r="AO298" s="7" t="str">
        <f>""</f>
        <v/>
      </c>
      <c r="AP298" s="7" t="str">
        <f>""</f>
        <v/>
      </c>
      <c r="AQ298" s="7" t="str">
        <f>""</f>
        <v/>
      </c>
      <c r="AR298" s="7" t="str">
        <f>""</f>
        <v/>
      </c>
      <c r="AS298" s="7" t="str">
        <f>""</f>
        <v/>
      </c>
      <c r="AT298" s="7" t="str">
        <f>""</f>
        <v/>
      </c>
      <c r="AU298" s="7" t="str">
        <f>""</f>
        <v/>
      </c>
      <c r="AV298" s="7" t="str">
        <f>""</f>
        <v/>
      </c>
      <c r="AW298" s="7" t="str">
        <f>""</f>
        <v/>
      </c>
      <c r="AX298" s="7" t="str">
        <f>""</f>
        <v/>
      </c>
      <c r="AY298" s="7" t="str">
        <f>""</f>
        <v/>
      </c>
      <c r="AZ298" s="118">
        <f t="shared" si="234"/>
        <v>1.6</v>
      </c>
      <c r="BA298" s="121" t="str">
        <f>""</f>
        <v/>
      </c>
      <c r="BB298" s="121" t="str">
        <f>""</f>
        <v/>
      </c>
      <c r="BC298" s="121" t="str">
        <f>""</f>
        <v/>
      </c>
    </row>
    <row r="299" spans="1:55" x14ac:dyDescent="0.25">
      <c r="A299" t="str">
        <f t="shared" si="229"/>
        <v>24517515</v>
      </c>
      <c r="D299">
        <v>2</v>
      </c>
      <c r="E299">
        <v>45</v>
      </c>
      <c r="F299">
        <v>175</v>
      </c>
      <c r="G299">
        <v>15</v>
      </c>
      <c r="H299">
        <v>15.9</v>
      </c>
      <c r="I299" t="str">
        <f>""</f>
        <v/>
      </c>
      <c r="J299" t="str">
        <f>""</f>
        <v/>
      </c>
      <c r="K299" t="str">
        <f>""</f>
        <v/>
      </c>
      <c r="L299" t="str">
        <f>""</f>
        <v/>
      </c>
      <c r="M299" s="114">
        <v>2499.66</v>
      </c>
      <c r="N299" s="7">
        <v>2499.66</v>
      </c>
      <c r="O299" s="7">
        <v>2499.66</v>
      </c>
      <c r="P299" s="7">
        <v>2499.66</v>
      </c>
      <c r="Q299">
        <v>1.391</v>
      </c>
      <c r="R299">
        <v>1.391</v>
      </c>
      <c r="S299">
        <v>1.391</v>
      </c>
      <c r="T299">
        <v>1.391</v>
      </c>
      <c r="U299">
        <f t="shared" si="230"/>
        <v>358</v>
      </c>
      <c r="V299">
        <f t="shared" si="230"/>
        <v>358</v>
      </c>
      <c r="W299">
        <f t="shared" si="230"/>
        <v>358</v>
      </c>
      <c r="X299">
        <f t="shared" si="230"/>
        <v>358</v>
      </c>
      <c r="Y299">
        <f t="shared" si="231"/>
        <v>62</v>
      </c>
      <c r="Z299">
        <f t="shared" si="231"/>
        <v>62</v>
      </c>
      <c r="AA299">
        <f t="shared" si="231"/>
        <v>62</v>
      </c>
      <c r="AB299">
        <f t="shared" si="231"/>
        <v>62</v>
      </c>
      <c r="AC299" s="212">
        <f t="shared" si="232"/>
        <v>2.5465806174738575E-2</v>
      </c>
      <c r="AD299" s="212">
        <f t="shared" si="232"/>
        <v>2.5465806174738575E-2</v>
      </c>
      <c r="AE299" s="212">
        <f t="shared" si="232"/>
        <v>2.5465806174738575E-2</v>
      </c>
      <c r="AF299" s="212">
        <f t="shared" si="232"/>
        <v>2.5465806174738575E-2</v>
      </c>
      <c r="AG299" s="166">
        <f t="shared" si="233"/>
        <v>2.0829999999999999E-4</v>
      </c>
      <c r="AH299" s="166">
        <f t="shared" si="233"/>
        <v>1.724</v>
      </c>
      <c r="AI299" s="166">
        <f t="shared" si="233"/>
        <v>2</v>
      </c>
      <c r="AJ299" s="166">
        <f t="shared" si="233"/>
        <v>4.6182900000000003E-4</v>
      </c>
      <c r="AK299" s="114" t="str">
        <f>""</f>
        <v/>
      </c>
      <c r="AL299" s="7" t="str">
        <f>""</f>
        <v/>
      </c>
      <c r="AM299" s="7" t="str">
        <f>""</f>
        <v/>
      </c>
      <c r="AN299" s="7" t="str">
        <f>""</f>
        <v/>
      </c>
      <c r="AO299" s="7" t="str">
        <f>""</f>
        <v/>
      </c>
      <c r="AP299" s="7" t="str">
        <f>""</f>
        <v/>
      </c>
      <c r="AQ299" s="7" t="str">
        <f>""</f>
        <v/>
      </c>
      <c r="AR299" s="7" t="str">
        <f>""</f>
        <v/>
      </c>
      <c r="AS299" s="7" t="str">
        <f>""</f>
        <v/>
      </c>
      <c r="AT299" s="7" t="str">
        <f>""</f>
        <v/>
      </c>
      <c r="AU299" s="7" t="str">
        <f>""</f>
        <v/>
      </c>
      <c r="AV299" s="7" t="str">
        <f>""</f>
        <v/>
      </c>
      <c r="AW299" s="7" t="str">
        <f>""</f>
        <v/>
      </c>
      <c r="AX299" s="7" t="str">
        <f>""</f>
        <v/>
      </c>
      <c r="AY299" s="7" t="str">
        <f>""</f>
        <v/>
      </c>
      <c r="AZ299" s="118">
        <f t="shared" si="234"/>
        <v>1.8</v>
      </c>
      <c r="BA299" s="121" t="str">
        <f>""</f>
        <v/>
      </c>
      <c r="BB299" s="121" t="str">
        <f>""</f>
        <v/>
      </c>
      <c r="BC299" s="121" t="str">
        <f>""</f>
        <v/>
      </c>
    </row>
    <row r="300" spans="1:55" x14ac:dyDescent="0.25">
      <c r="A300" t="str">
        <f t="shared" si="229"/>
        <v>24519515</v>
      </c>
      <c r="D300">
        <v>2</v>
      </c>
      <c r="E300">
        <v>45</v>
      </c>
      <c r="F300">
        <v>195</v>
      </c>
      <c r="G300">
        <v>15</v>
      </c>
      <c r="H300">
        <v>15.9</v>
      </c>
      <c r="I300" t="str">
        <f>""</f>
        <v/>
      </c>
      <c r="J300" t="str">
        <f>""</f>
        <v/>
      </c>
      <c r="K300" t="str">
        <f>""</f>
        <v/>
      </c>
      <c r="L300" t="str">
        <f>""</f>
        <v/>
      </c>
      <c r="M300" s="114">
        <v>2808.26</v>
      </c>
      <c r="N300" s="7">
        <v>2808.26</v>
      </c>
      <c r="O300" s="7">
        <v>2808.26</v>
      </c>
      <c r="P300" s="7">
        <v>2808.26</v>
      </c>
      <c r="Q300">
        <v>1.391</v>
      </c>
      <c r="R300">
        <v>1.391</v>
      </c>
      <c r="S300">
        <v>1.391</v>
      </c>
      <c r="T300">
        <v>1.391</v>
      </c>
      <c r="U300">
        <f t="shared" si="230"/>
        <v>403</v>
      </c>
      <c r="V300">
        <f t="shared" si="230"/>
        <v>403</v>
      </c>
      <c r="W300">
        <f t="shared" si="230"/>
        <v>403</v>
      </c>
      <c r="X300">
        <f t="shared" si="230"/>
        <v>403</v>
      </c>
      <c r="Y300">
        <f t="shared" si="231"/>
        <v>69</v>
      </c>
      <c r="Z300">
        <f t="shared" si="231"/>
        <v>69</v>
      </c>
      <c r="AA300">
        <f t="shared" si="231"/>
        <v>69</v>
      </c>
      <c r="AB300">
        <f t="shared" si="231"/>
        <v>69</v>
      </c>
      <c r="AC300" s="212">
        <f t="shared" si="232"/>
        <v>3.2458281067461965E-2</v>
      </c>
      <c r="AD300" s="212">
        <f t="shared" si="232"/>
        <v>3.2458281067461965E-2</v>
      </c>
      <c r="AE300" s="212">
        <f t="shared" si="232"/>
        <v>3.2458281067461965E-2</v>
      </c>
      <c r="AF300" s="212">
        <f t="shared" si="232"/>
        <v>3.2458281067461965E-2</v>
      </c>
      <c r="AG300" s="166">
        <f t="shared" si="233"/>
        <v>2.0829999999999999E-4</v>
      </c>
      <c r="AH300" s="166">
        <f t="shared" si="233"/>
        <v>1.724</v>
      </c>
      <c r="AI300" s="166">
        <f t="shared" si="233"/>
        <v>2</v>
      </c>
      <c r="AJ300" s="166">
        <f t="shared" si="233"/>
        <v>4.6182900000000003E-4</v>
      </c>
      <c r="AK300" s="114" t="str">
        <f>""</f>
        <v/>
      </c>
      <c r="AL300" s="7" t="str">
        <f>""</f>
        <v/>
      </c>
      <c r="AM300" s="7" t="str">
        <f>""</f>
        <v/>
      </c>
      <c r="AN300" s="7" t="str">
        <f>""</f>
        <v/>
      </c>
      <c r="AO300" s="7" t="str">
        <f>""</f>
        <v/>
      </c>
      <c r="AP300" s="7" t="str">
        <f>""</f>
        <v/>
      </c>
      <c r="AQ300" s="7" t="str">
        <f>""</f>
        <v/>
      </c>
      <c r="AR300" s="7" t="str">
        <f>""</f>
        <v/>
      </c>
      <c r="AS300" s="7" t="str">
        <f>""</f>
        <v/>
      </c>
      <c r="AT300" s="7" t="str">
        <f>""</f>
        <v/>
      </c>
      <c r="AU300" s="7" t="str">
        <f>""</f>
        <v/>
      </c>
      <c r="AV300" s="7" t="str">
        <f>""</f>
        <v/>
      </c>
      <c r="AW300" s="7" t="str">
        <f>""</f>
        <v/>
      </c>
      <c r="AX300" s="7" t="str">
        <f>""</f>
        <v/>
      </c>
      <c r="AY300" s="7" t="str">
        <f>""</f>
        <v/>
      </c>
      <c r="AZ300" s="118">
        <f t="shared" si="234"/>
        <v>2</v>
      </c>
      <c r="BA300" s="121" t="str">
        <f>""</f>
        <v/>
      </c>
      <c r="BB300" s="121" t="str">
        <f>""</f>
        <v/>
      </c>
      <c r="BC300" s="121" t="str">
        <f>""</f>
        <v/>
      </c>
    </row>
    <row r="301" spans="1:55" x14ac:dyDescent="0.25">
      <c r="A301" t="str">
        <f t="shared" si="229"/>
        <v>24521515</v>
      </c>
      <c r="D301">
        <v>2</v>
      </c>
      <c r="E301">
        <v>45</v>
      </c>
      <c r="F301">
        <v>215</v>
      </c>
      <c r="G301">
        <v>15</v>
      </c>
      <c r="H301">
        <v>15.9</v>
      </c>
      <c r="I301" t="str">
        <f>""</f>
        <v/>
      </c>
      <c r="J301" t="str">
        <f>""</f>
        <v/>
      </c>
      <c r="K301" t="str">
        <f>""</f>
        <v/>
      </c>
      <c r="L301" t="str">
        <f>""</f>
        <v/>
      </c>
      <c r="M301" s="114">
        <v>3116.86</v>
      </c>
      <c r="N301" s="7">
        <v>3116.86</v>
      </c>
      <c r="O301" s="7">
        <v>3116.86</v>
      </c>
      <c r="P301" s="7">
        <v>3116.86</v>
      </c>
      <c r="Q301">
        <v>1.391</v>
      </c>
      <c r="R301">
        <v>1.391</v>
      </c>
      <c r="S301">
        <v>1.391</v>
      </c>
      <c r="T301">
        <v>1.391</v>
      </c>
      <c r="U301">
        <f t="shared" si="230"/>
        <v>447</v>
      </c>
      <c r="V301">
        <f t="shared" si="230"/>
        <v>447</v>
      </c>
      <c r="W301">
        <f t="shared" si="230"/>
        <v>447</v>
      </c>
      <c r="X301">
        <f t="shared" si="230"/>
        <v>447</v>
      </c>
      <c r="Y301">
        <f t="shared" si="231"/>
        <v>77</v>
      </c>
      <c r="Z301">
        <f t="shared" si="231"/>
        <v>77</v>
      </c>
      <c r="AA301">
        <f t="shared" si="231"/>
        <v>77</v>
      </c>
      <c r="AB301">
        <f t="shared" si="231"/>
        <v>77</v>
      </c>
      <c r="AC301" s="212">
        <f t="shared" si="232"/>
        <v>4.1475728462891145E-2</v>
      </c>
      <c r="AD301" s="212">
        <f t="shared" si="232"/>
        <v>4.1475728462891145E-2</v>
      </c>
      <c r="AE301" s="212">
        <f t="shared" si="232"/>
        <v>4.1475728462891145E-2</v>
      </c>
      <c r="AF301" s="212">
        <f t="shared" si="232"/>
        <v>4.1475728462891145E-2</v>
      </c>
      <c r="AG301" s="166">
        <f t="shared" si="233"/>
        <v>2.0829999999999999E-4</v>
      </c>
      <c r="AH301" s="166">
        <f t="shared" si="233"/>
        <v>1.724</v>
      </c>
      <c r="AI301" s="166">
        <f t="shared" si="233"/>
        <v>2</v>
      </c>
      <c r="AJ301" s="166">
        <f t="shared" si="233"/>
        <v>4.6182900000000003E-4</v>
      </c>
      <c r="AK301" s="114" t="str">
        <f>""</f>
        <v/>
      </c>
      <c r="AL301" s="7" t="str">
        <f>""</f>
        <v/>
      </c>
      <c r="AM301" s="7" t="str">
        <f>""</f>
        <v/>
      </c>
      <c r="AN301" s="7" t="str">
        <f>""</f>
        <v/>
      </c>
      <c r="AO301" s="7" t="str">
        <f>""</f>
        <v/>
      </c>
      <c r="AP301" s="7" t="str">
        <f>""</f>
        <v/>
      </c>
      <c r="AQ301" s="7" t="str">
        <f>""</f>
        <v/>
      </c>
      <c r="AR301" s="7" t="str">
        <f>""</f>
        <v/>
      </c>
      <c r="AS301" s="7" t="str">
        <f>""</f>
        <v/>
      </c>
      <c r="AT301" s="7" t="str">
        <f>""</f>
        <v/>
      </c>
      <c r="AU301" s="7" t="str">
        <f>""</f>
        <v/>
      </c>
      <c r="AV301" s="7" t="str">
        <f>""</f>
        <v/>
      </c>
      <c r="AW301" s="7" t="str">
        <f>""</f>
        <v/>
      </c>
      <c r="AX301" s="7" t="str">
        <f>""</f>
        <v/>
      </c>
      <c r="AY301" s="7" t="str">
        <f>""</f>
        <v/>
      </c>
      <c r="AZ301" s="118">
        <f t="shared" si="234"/>
        <v>2.2000000000000002</v>
      </c>
      <c r="BA301" s="121" t="str">
        <f>""</f>
        <v/>
      </c>
      <c r="BB301" s="121" t="str">
        <f>""</f>
        <v/>
      </c>
      <c r="BC301" s="121" t="str">
        <f>""</f>
        <v/>
      </c>
    </row>
    <row r="302" spans="1:55" x14ac:dyDescent="0.25">
      <c r="A302" t="str">
        <f t="shared" si="229"/>
        <v>24523515</v>
      </c>
      <c r="D302">
        <v>2</v>
      </c>
      <c r="E302">
        <v>45</v>
      </c>
      <c r="F302">
        <v>235</v>
      </c>
      <c r="G302">
        <v>15</v>
      </c>
      <c r="H302">
        <v>15.9</v>
      </c>
      <c r="I302" t="str">
        <f>""</f>
        <v/>
      </c>
      <c r="J302" t="str">
        <f>""</f>
        <v/>
      </c>
      <c r="K302" t="str">
        <f>""</f>
        <v/>
      </c>
      <c r="L302" t="str">
        <f>""</f>
        <v/>
      </c>
      <c r="M302" s="114">
        <v>3425.46</v>
      </c>
      <c r="N302" s="7">
        <v>3425.46</v>
      </c>
      <c r="O302" s="7">
        <v>3425.46</v>
      </c>
      <c r="P302" s="7">
        <v>3425.46</v>
      </c>
      <c r="Q302">
        <v>1.391</v>
      </c>
      <c r="R302">
        <v>1.391</v>
      </c>
      <c r="S302">
        <v>1.391</v>
      </c>
      <c r="T302">
        <v>1.391</v>
      </c>
      <c r="U302">
        <f t="shared" si="230"/>
        <v>491</v>
      </c>
      <c r="V302">
        <f t="shared" si="230"/>
        <v>491</v>
      </c>
      <c r="W302">
        <f t="shared" si="230"/>
        <v>491</v>
      </c>
      <c r="X302">
        <f t="shared" si="230"/>
        <v>491</v>
      </c>
      <c r="Y302">
        <f t="shared" si="231"/>
        <v>84</v>
      </c>
      <c r="Z302">
        <f t="shared" si="231"/>
        <v>84</v>
      </c>
      <c r="AA302">
        <f t="shared" si="231"/>
        <v>84</v>
      </c>
      <c r="AB302">
        <f t="shared" si="231"/>
        <v>84</v>
      </c>
      <c r="AC302" s="212">
        <f t="shared" si="232"/>
        <v>5.0642101738662453E-2</v>
      </c>
      <c r="AD302" s="212">
        <f t="shared" si="232"/>
        <v>5.0642101738662453E-2</v>
      </c>
      <c r="AE302" s="212">
        <f t="shared" si="232"/>
        <v>5.0642101738662453E-2</v>
      </c>
      <c r="AF302" s="212">
        <f t="shared" si="232"/>
        <v>5.0642101738662453E-2</v>
      </c>
      <c r="AG302" s="166">
        <f t="shared" si="233"/>
        <v>2.0829999999999999E-4</v>
      </c>
      <c r="AH302" s="166">
        <f t="shared" si="233"/>
        <v>1.724</v>
      </c>
      <c r="AI302" s="166">
        <f t="shared" si="233"/>
        <v>2</v>
      </c>
      <c r="AJ302" s="166">
        <f t="shared" si="233"/>
        <v>4.6182900000000003E-4</v>
      </c>
      <c r="AK302" s="114" t="str">
        <f>""</f>
        <v/>
      </c>
      <c r="AL302" s="7" t="str">
        <f>""</f>
        <v/>
      </c>
      <c r="AM302" s="7" t="str">
        <f>""</f>
        <v/>
      </c>
      <c r="AN302" s="7" t="str">
        <f>""</f>
        <v/>
      </c>
      <c r="AO302" s="7" t="str">
        <f>""</f>
        <v/>
      </c>
      <c r="AP302" s="7" t="str">
        <f>""</f>
        <v/>
      </c>
      <c r="AQ302" s="7" t="str">
        <f>""</f>
        <v/>
      </c>
      <c r="AR302" s="7" t="str">
        <f>""</f>
        <v/>
      </c>
      <c r="AS302" s="7" t="str">
        <f>""</f>
        <v/>
      </c>
      <c r="AT302" s="7" t="str">
        <f>""</f>
        <v/>
      </c>
      <c r="AU302" s="7" t="str">
        <f>""</f>
        <v/>
      </c>
      <c r="AV302" s="7" t="str">
        <f>""</f>
        <v/>
      </c>
      <c r="AW302" s="7" t="str">
        <f>""</f>
        <v/>
      </c>
      <c r="AX302" s="7" t="str">
        <f>""</f>
        <v/>
      </c>
      <c r="AY302" s="7" t="str">
        <f>""</f>
        <v/>
      </c>
      <c r="AZ302" s="118">
        <f t="shared" si="234"/>
        <v>2.4</v>
      </c>
      <c r="BA302" s="121" t="str">
        <f>""</f>
        <v/>
      </c>
      <c r="BB302" s="121" t="str">
        <f>""</f>
        <v/>
      </c>
      <c r="BC302" s="121" t="str">
        <f>""</f>
        <v/>
      </c>
    </row>
    <row r="303" spans="1:55" x14ac:dyDescent="0.25">
      <c r="A303" t="str">
        <f t="shared" si="229"/>
        <v>2505515</v>
      </c>
      <c r="D303">
        <v>2</v>
      </c>
      <c r="E303">
        <v>50</v>
      </c>
      <c r="F303">
        <v>55</v>
      </c>
      <c r="G303">
        <v>15</v>
      </c>
      <c r="H303">
        <v>15.9</v>
      </c>
      <c r="I303" t="str">
        <f>""</f>
        <v/>
      </c>
      <c r="J303" t="str">
        <f>""</f>
        <v/>
      </c>
      <c r="K303" t="str">
        <f>""</f>
        <v/>
      </c>
      <c r="L303" t="str">
        <f>""</f>
        <v/>
      </c>
      <c r="M303" s="114">
        <v>675.36</v>
      </c>
      <c r="N303" s="7">
        <v>675.36</v>
      </c>
      <c r="O303" s="7">
        <v>675.36</v>
      </c>
      <c r="P303" s="7">
        <v>675.36</v>
      </c>
      <c r="Q303">
        <v>1.38</v>
      </c>
      <c r="R303">
        <v>1.38</v>
      </c>
      <c r="S303">
        <v>1.38</v>
      </c>
      <c r="T303">
        <v>1.38</v>
      </c>
      <c r="U303">
        <f t="shared" si="230"/>
        <v>98</v>
      </c>
      <c r="V303">
        <f t="shared" si="230"/>
        <v>98</v>
      </c>
      <c r="W303">
        <f t="shared" si="230"/>
        <v>98</v>
      </c>
      <c r="X303">
        <f t="shared" si="230"/>
        <v>98</v>
      </c>
      <c r="Y303">
        <f t="shared" si="231"/>
        <v>17</v>
      </c>
      <c r="Z303">
        <f t="shared" si="231"/>
        <v>17</v>
      </c>
      <c r="AA303">
        <f t="shared" si="231"/>
        <v>17</v>
      </c>
      <c r="AB303">
        <f t="shared" si="231"/>
        <v>17</v>
      </c>
      <c r="AC303" s="212">
        <f t="shared" si="232"/>
        <v>1.5271541242443045E-3</v>
      </c>
      <c r="AD303" s="212">
        <f t="shared" si="232"/>
        <v>1.5271541242443045E-3</v>
      </c>
      <c r="AE303" s="212">
        <f t="shared" si="232"/>
        <v>1.5271541242443045E-3</v>
      </c>
      <c r="AF303" s="212">
        <f t="shared" si="232"/>
        <v>1.5271541242443045E-3</v>
      </c>
      <c r="AG303" s="166">
        <f t="shared" si="233"/>
        <v>2.0829999999999999E-4</v>
      </c>
      <c r="AH303" s="166">
        <f t="shared" si="233"/>
        <v>1.724</v>
      </c>
      <c r="AI303" s="166">
        <f t="shared" si="233"/>
        <v>2</v>
      </c>
      <c r="AJ303" s="166">
        <f t="shared" si="233"/>
        <v>4.6182900000000003E-4</v>
      </c>
      <c r="AK303" s="114" t="str">
        <f>""</f>
        <v/>
      </c>
      <c r="AL303" s="7" t="str">
        <f>""</f>
        <v/>
      </c>
      <c r="AM303" s="7" t="str">
        <f>""</f>
        <v/>
      </c>
      <c r="AN303" s="7" t="str">
        <f>""</f>
        <v/>
      </c>
      <c r="AO303" s="7" t="str">
        <f>""</f>
        <v/>
      </c>
      <c r="AP303" s="7" t="str">
        <f>""</f>
        <v/>
      </c>
      <c r="AQ303" s="7" t="str">
        <f>""</f>
        <v/>
      </c>
      <c r="AR303" s="7" t="str">
        <f>""</f>
        <v/>
      </c>
      <c r="AS303" s="7" t="str">
        <f>""</f>
        <v/>
      </c>
      <c r="AT303" s="7" t="str">
        <f>""</f>
        <v/>
      </c>
      <c r="AU303" s="7" t="str">
        <f>""</f>
        <v/>
      </c>
      <c r="AV303" s="7" t="str">
        <f>""</f>
        <v/>
      </c>
      <c r="AW303" s="7" t="str">
        <f>""</f>
        <v/>
      </c>
      <c r="AX303" s="7" t="str">
        <f>""</f>
        <v/>
      </c>
      <c r="AY303" s="7" t="str">
        <f>""</f>
        <v/>
      </c>
      <c r="AZ303" s="118">
        <f t="shared" si="234"/>
        <v>0.6</v>
      </c>
      <c r="BA303" s="121" t="str">
        <f>""</f>
        <v/>
      </c>
      <c r="BB303" s="121" t="str">
        <f>""</f>
        <v/>
      </c>
      <c r="BC303" s="121" t="str">
        <f>""</f>
        <v/>
      </c>
    </row>
    <row r="304" spans="1:55" x14ac:dyDescent="0.25">
      <c r="A304" t="str">
        <f t="shared" si="229"/>
        <v>2506515</v>
      </c>
      <c r="D304">
        <v>2</v>
      </c>
      <c r="E304">
        <v>50</v>
      </c>
      <c r="F304">
        <v>65</v>
      </c>
      <c r="G304">
        <v>15</v>
      </c>
      <c r="H304">
        <v>15.9</v>
      </c>
      <c r="I304" t="str">
        <f>""</f>
        <v/>
      </c>
      <c r="J304" t="str">
        <f>""</f>
        <v/>
      </c>
      <c r="K304" t="str">
        <f>""</f>
        <v/>
      </c>
      <c r="L304" t="str">
        <f>""</f>
        <v/>
      </c>
      <c r="M304" s="114">
        <v>836.16</v>
      </c>
      <c r="N304" s="7">
        <v>836.16</v>
      </c>
      <c r="O304" s="7">
        <v>836.16</v>
      </c>
      <c r="P304" s="7">
        <v>836.16</v>
      </c>
      <c r="Q304">
        <v>1.38</v>
      </c>
      <c r="R304">
        <v>1.38</v>
      </c>
      <c r="S304">
        <v>1.38</v>
      </c>
      <c r="T304">
        <v>1.38</v>
      </c>
      <c r="U304">
        <f t="shared" si="230"/>
        <v>122</v>
      </c>
      <c r="V304">
        <f t="shared" si="230"/>
        <v>122</v>
      </c>
      <c r="W304">
        <f t="shared" si="230"/>
        <v>122</v>
      </c>
      <c r="X304">
        <f t="shared" si="230"/>
        <v>122</v>
      </c>
      <c r="Y304">
        <f t="shared" si="231"/>
        <v>21</v>
      </c>
      <c r="Z304">
        <f t="shared" si="231"/>
        <v>21</v>
      </c>
      <c r="AA304">
        <f t="shared" si="231"/>
        <v>21</v>
      </c>
      <c r="AB304">
        <f t="shared" si="231"/>
        <v>21</v>
      </c>
      <c r="AC304" s="212">
        <f t="shared" si="232"/>
        <v>2.3891220818381613E-3</v>
      </c>
      <c r="AD304" s="212">
        <f t="shared" si="232"/>
        <v>2.3891220818381613E-3</v>
      </c>
      <c r="AE304" s="212">
        <f t="shared" si="232"/>
        <v>2.3891220818381613E-3</v>
      </c>
      <c r="AF304" s="212">
        <f t="shared" si="232"/>
        <v>2.3891220818381613E-3</v>
      </c>
      <c r="AG304" s="166">
        <f t="shared" si="233"/>
        <v>2.0829999999999999E-4</v>
      </c>
      <c r="AH304" s="166">
        <f t="shared" si="233"/>
        <v>1.724</v>
      </c>
      <c r="AI304" s="166">
        <f t="shared" si="233"/>
        <v>2</v>
      </c>
      <c r="AJ304" s="166">
        <f t="shared" si="233"/>
        <v>4.6182900000000003E-4</v>
      </c>
      <c r="AK304" s="114" t="str">
        <f>""</f>
        <v/>
      </c>
      <c r="AL304" s="7" t="str">
        <f>""</f>
        <v/>
      </c>
      <c r="AM304" s="7" t="str">
        <f>""</f>
        <v/>
      </c>
      <c r="AN304" s="7" t="str">
        <f>""</f>
        <v/>
      </c>
      <c r="AO304" s="7" t="str">
        <f>""</f>
        <v/>
      </c>
      <c r="AP304" s="7" t="str">
        <f>""</f>
        <v/>
      </c>
      <c r="AQ304" s="7" t="str">
        <f>""</f>
        <v/>
      </c>
      <c r="AR304" s="7" t="str">
        <f>""</f>
        <v/>
      </c>
      <c r="AS304" s="7" t="str">
        <f>""</f>
        <v/>
      </c>
      <c r="AT304" s="7" t="str">
        <f>""</f>
        <v/>
      </c>
      <c r="AU304" s="7" t="str">
        <f>""</f>
        <v/>
      </c>
      <c r="AV304" s="7" t="str">
        <f>""</f>
        <v/>
      </c>
      <c r="AW304" s="7" t="str">
        <f>""</f>
        <v/>
      </c>
      <c r="AX304" s="7" t="str">
        <f>""</f>
        <v/>
      </c>
      <c r="AY304" s="7" t="str">
        <f>""</f>
        <v/>
      </c>
      <c r="AZ304" s="118">
        <f t="shared" si="234"/>
        <v>0.7</v>
      </c>
      <c r="BA304" s="121" t="str">
        <f>""</f>
        <v/>
      </c>
      <c r="BB304" s="121" t="str">
        <f>""</f>
        <v/>
      </c>
      <c r="BC304" s="121" t="str">
        <f>""</f>
        <v/>
      </c>
    </row>
    <row r="305" spans="1:55" x14ac:dyDescent="0.25">
      <c r="A305" t="str">
        <f t="shared" si="229"/>
        <v>2507515</v>
      </c>
      <c r="D305">
        <v>2</v>
      </c>
      <c r="E305">
        <v>50</v>
      </c>
      <c r="F305">
        <v>75</v>
      </c>
      <c r="G305">
        <v>15</v>
      </c>
      <c r="H305">
        <v>15.9</v>
      </c>
      <c r="I305" t="str">
        <f>""</f>
        <v/>
      </c>
      <c r="J305" t="str">
        <f>""</f>
        <v/>
      </c>
      <c r="K305" t="str">
        <f>""</f>
        <v/>
      </c>
      <c r="L305" t="str">
        <f>""</f>
        <v/>
      </c>
      <c r="M305" s="114">
        <v>996.96</v>
      </c>
      <c r="N305" s="7">
        <v>996.96</v>
      </c>
      <c r="O305" s="7">
        <v>996.96</v>
      </c>
      <c r="P305" s="7">
        <v>996.96</v>
      </c>
      <c r="Q305">
        <v>1.38</v>
      </c>
      <c r="R305">
        <v>1.38</v>
      </c>
      <c r="S305">
        <v>1.38</v>
      </c>
      <c r="T305">
        <v>1.38</v>
      </c>
      <c r="U305">
        <f t="shared" si="230"/>
        <v>145</v>
      </c>
      <c r="V305">
        <f t="shared" si="230"/>
        <v>145</v>
      </c>
      <c r="W305">
        <f t="shared" si="230"/>
        <v>145</v>
      </c>
      <c r="X305">
        <f t="shared" si="230"/>
        <v>145</v>
      </c>
      <c r="Y305">
        <f t="shared" si="231"/>
        <v>25</v>
      </c>
      <c r="Z305">
        <f t="shared" si="231"/>
        <v>25</v>
      </c>
      <c r="AA305">
        <f t="shared" si="231"/>
        <v>25</v>
      </c>
      <c r="AB305">
        <f t="shared" si="231"/>
        <v>25</v>
      </c>
      <c r="AC305" s="212">
        <f t="shared" si="232"/>
        <v>3.4647164272026982E-3</v>
      </c>
      <c r="AD305" s="212">
        <f t="shared" si="232"/>
        <v>3.4647164272026982E-3</v>
      </c>
      <c r="AE305" s="212">
        <f t="shared" si="232"/>
        <v>3.4647164272026982E-3</v>
      </c>
      <c r="AF305" s="212">
        <f t="shared" si="232"/>
        <v>3.4647164272026982E-3</v>
      </c>
      <c r="AG305" s="166">
        <f t="shared" si="233"/>
        <v>2.0829999999999999E-4</v>
      </c>
      <c r="AH305" s="166">
        <f t="shared" si="233"/>
        <v>1.724</v>
      </c>
      <c r="AI305" s="166">
        <f t="shared" si="233"/>
        <v>2</v>
      </c>
      <c r="AJ305" s="166">
        <f t="shared" si="233"/>
        <v>4.6182900000000003E-4</v>
      </c>
      <c r="AK305" s="114" t="str">
        <f>""</f>
        <v/>
      </c>
      <c r="AL305" s="7" t="str">
        <f>""</f>
        <v/>
      </c>
      <c r="AM305" s="7" t="str">
        <f>""</f>
        <v/>
      </c>
      <c r="AN305" s="7" t="str">
        <f>""</f>
        <v/>
      </c>
      <c r="AO305" s="7" t="str">
        <f>""</f>
        <v/>
      </c>
      <c r="AP305" s="7" t="str">
        <f>""</f>
        <v/>
      </c>
      <c r="AQ305" s="7" t="str">
        <f>""</f>
        <v/>
      </c>
      <c r="AR305" s="7" t="str">
        <f>""</f>
        <v/>
      </c>
      <c r="AS305" s="7" t="str">
        <f>""</f>
        <v/>
      </c>
      <c r="AT305" s="7" t="str">
        <f>""</f>
        <v/>
      </c>
      <c r="AU305" s="7" t="str">
        <f>""</f>
        <v/>
      </c>
      <c r="AV305" s="7" t="str">
        <f>""</f>
        <v/>
      </c>
      <c r="AW305" s="7" t="str">
        <f>""</f>
        <v/>
      </c>
      <c r="AX305" s="7" t="str">
        <f>""</f>
        <v/>
      </c>
      <c r="AY305" s="7" t="str">
        <f>""</f>
        <v/>
      </c>
      <c r="AZ305" s="118">
        <f t="shared" si="234"/>
        <v>0.8</v>
      </c>
      <c r="BA305" s="121" t="str">
        <f>""</f>
        <v/>
      </c>
      <c r="BB305" s="121" t="str">
        <f>""</f>
        <v/>
      </c>
      <c r="BC305" s="121" t="str">
        <f>""</f>
        <v/>
      </c>
    </row>
    <row r="306" spans="1:55" x14ac:dyDescent="0.25">
      <c r="A306" t="str">
        <f t="shared" si="229"/>
        <v>2508515</v>
      </c>
      <c r="D306">
        <v>2</v>
      </c>
      <c r="E306">
        <v>50</v>
      </c>
      <c r="F306">
        <v>85</v>
      </c>
      <c r="G306">
        <v>15</v>
      </c>
      <c r="H306">
        <v>15.9</v>
      </c>
      <c r="I306" t="str">
        <f>""</f>
        <v/>
      </c>
      <c r="J306" t="str">
        <f>""</f>
        <v/>
      </c>
      <c r="K306" t="str">
        <f>""</f>
        <v/>
      </c>
      <c r="L306" t="str">
        <f>""</f>
        <v/>
      </c>
      <c r="M306" s="114">
        <v>1157.76</v>
      </c>
      <c r="N306" s="7">
        <v>1157.76</v>
      </c>
      <c r="O306" s="7">
        <v>1157.76</v>
      </c>
      <c r="P306" s="7">
        <v>1157.76</v>
      </c>
      <c r="Q306">
        <v>1.38</v>
      </c>
      <c r="R306">
        <v>1.38</v>
      </c>
      <c r="S306">
        <v>1.38</v>
      </c>
      <c r="T306">
        <v>1.38</v>
      </c>
      <c r="U306">
        <f t="shared" si="230"/>
        <v>169</v>
      </c>
      <c r="V306">
        <f t="shared" si="230"/>
        <v>169</v>
      </c>
      <c r="W306">
        <f t="shared" si="230"/>
        <v>169</v>
      </c>
      <c r="X306">
        <f t="shared" si="230"/>
        <v>169</v>
      </c>
      <c r="Y306">
        <f t="shared" si="231"/>
        <v>29</v>
      </c>
      <c r="Z306">
        <f t="shared" si="231"/>
        <v>29</v>
      </c>
      <c r="AA306">
        <f t="shared" si="231"/>
        <v>29</v>
      </c>
      <c r="AB306">
        <f t="shared" si="231"/>
        <v>29</v>
      </c>
      <c r="AC306" s="212">
        <f t="shared" si="232"/>
        <v>4.7633292528775108E-3</v>
      </c>
      <c r="AD306" s="212">
        <f t="shared" si="232"/>
        <v>4.7633292528775108E-3</v>
      </c>
      <c r="AE306" s="212">
        <f t="shared" si="232"/>
        <v>4.7633292528775108E-3</v>
      </c>
      <c r="AF306" s="212">
        <f t="shared" si="232"/>
        <v>4.7633292528775108E-3</v>
      </c>
      <c r="AG306" s="166">
        <f t="shared" si="233"/>
        <v>2.0829999999999999E-4</v>
      </c>
      <c r="AH306" s="166">
        <f t="shared" si="233"/>
        <v>1.724</v>
      </c>
      <c r="AI306" s="166">
        <f t="shared" si="233"/>
        <v>2</v>
      </c>
      <c r="AJ306" s="166">
        <f t="shared" si="233"/>
        <v>4.6182900000000003E-4</v>
      </c>
      <c r="AK306" s="114" t="str">
        <f>""</f>
        <v/>
      </c>
      <c r="AL306" s="7" t="str">
        <f>""</f>
        <v/>
      </c>
      <c r="AM306" s="7" t="str">
        <f>""</f>
        <v/>
      </c>
      <c r="AN306" s="7" t="str">
        <f>""</f>
        <v/>
      </c>
      <c r="AO306" s="7" t="str">
        <f>""</f>
        <v/>
      </c>
      <c r="AP306" s="7" t="str">
        <f>""</f>
        <v/>
      </c>
      <c r="AQ306" s="7" t="str">
        <f>""</f>
        <v/>
      </c>
      <c r="AR306" s="7" t="str">
        <f>""</f>
        <v/>
      </c>
      <c r="AS306" s="7" t="str">
        <f>""</f>
        <v/>
      </c>
      <c r="AT306" s="7" t="str">
        <f>""</f>
        <v/>
      </c>
      <c r="AU306" s="7" t="str">
        <f>""</f>
        <v/>
      </c>
      <c r="AV306" s="7" t="str">
        <f>""</f>
        <v/>
      </c>
      <c r="AW306" s="7" t="str">
        <f>""</f>
        <v/>
      </c>
      <c r="AX306" s="7" t="str">
        <f>""</f>
        <v/>
      </c>
      <c r="AY306" s="7" t="str">
        <f>""</f>
        <v/>
      </c>
      <c r="AZ306" s="118">
        <f t="shared" si="234"/>
        <v>0.9</v>
      </c>
      <c r="BA306" s="121" t="str">
        <f>""</f>
        <v/>
      </c>
      <c r="BB306" s="121" t="str">
        <f>""</f>
        <v/>
      </c>
      <c r="BC306" s="121" t="str">
        <f>""</f>
        <v/>
      </c>
    </row>
    <row r="307" spans="1:55" x14ac:dyDescent="0.25">
      <c r="A307" t="str">
        <f t="shared" si="229"/>
        <v>2509515</v>
      </c>
      <c r="D307">
        <v>2</v>
      </c>
      <c r="E307">
        <v>50</v>
      </c>
      <c r="F307">
        <v>95</v>
      </c>
      <c r="G307">
        <v>15</v>
      </c>
      <c r="H307">
        <v>15.9</v>
      </c>
      <c r="I307" t="str">
        <f>""</f>
        <v/>
      </c>
      <c r="J307" t="str">
        <f>""</f>
        <v/>
      </c>
      <c r="K307" t="str">
        <f>""</f>
        <v/>
      </c>
      <c r="L307" t="str">
        <f>""</f>
        <v/>
      </c>
      <c r="M307" s="114">
        <v>1318.56</v>
      </c>
      <c r="N307" s="7">
        <v>1318.56</v>
      </c>
      <c r="O307" s="7">
        <v>1318.56</v>
      </c>
      <c r="P307" s="7">
        <v>1318.56</v>
      </c>
      <c r="Q307">
        <v>1.38</v>
      </c>
      <c r="R307">
        <v>1.38</v>
      </c>
      <c r="S307">
        <v>1.38</v>
      </c>
      <c r="T307">
        <v>1.38</v>
      </c>
      <c r="U307">
        <f t="shared" si="230"/>
        <v>192</v>
      </c>
      <c r="V307">
        <f t="shared" si="230"/>
        <v>192</v>
      </c>
      <c r="W307">
        <f t="shared" si="230"/>
        <v>192</v>
      </c>
      <c r="X307">
        <f t="shared" si="230"/>
        <v>192</v>
      </c>
      <c r="Y307">
        <f t="shared" si="231"/>
        <v>33</v>
      </c>
      <c r="Z307">
        <f t="shared" si="231"/>
        <v>33</v>
      </c>
      <c r="AA307">
        <f t="shared" si="231"/>
        <v>33</v>
      </c>
      <c r="AB307">
        <f t="shared" si="231"/>
        <v>33</v>
      </c>
      <c r="AC307" s="212">
        <f t="shared" si="232"/>
        <v>6.2939381678447327E-3</v>
      </c>
      <c r="AD307" s="212">
        <f t="shared" si="232"/>
        <v>6.2939381678447327E-3</v>
      </c>
      <c r="AE307" s="212">
        <f t="shared" si="232"/>
        <v>6.2939381678447327E-3</v>
      </c>
      <c r="AF307" s="212">
        <f t="shared" si="232"/>
        <v>6.2939381678447327E-3</v>
      </c>
      <c r="AG307" s="166">
        <f t="shared" si="233"/>
        <v>2.0829999999999999E-4</v>
      </c>
      <c r="AH307" s="166">
        <f t="shared" si="233"/>
        <v>1.724</v>
      </c>
      <c r="AI307" s="166">
        <f t="shared" si="233"/>
        <v>2</v>
      </c>
      <c r="AJ307" s="166">
        <f t="shared" si="233"/>
        <v>4.6182900000000003E-4</v>
      </c>
      <c r="AK307" s="114" t="str">
        <f>""</f>
        <v/>
      </c>
      <c r="AL307" s="7" t="str">
        <f>""</f>
        <v/>
      </c>
      <c r="AM307" s="7" t="str">
        <f>""</f>
        <v/>
      </c>
      <c r="AN307" s="7" t="str">
        <f>""</f>
        <v/>
      </c>
      <c r="AO307" s="7" t="str">
        <f>""</f>
        <v/>
      </c>
      <c r="AP307" s="7" t="str">
        <f>""</f>
        <v/>
      </c>
      <c r="AQ307" s="7" t="str">
        <f>""</f>
        <v/>
      </c>
      <c r="AR307" s="7" t="str">
        <f>""</f>
        <v/>
      </c>
      <c r="AS307" s="7" t="str">
        <f>""</f>
        <v/>
      </c>
      <c r="AT307" s="7" t="str">
        <f>""</f>
        <v/>
      </c>
      <c r="AU307" s="7" t="str">
        <f>""</f>
        <v/>
      </c>
      <c r="AV307" s="7" t="str">
        <f>""</f>
        <v/>
      </c>
      <c r="AW307" s="7" t="str">
        <f>""</f>
        <v/>
      </c>
      <c r="AX307" s="7" t="str">
        <f>""</f>
        <v/>
      </c>
      <c r="AY307" s="7" t="str">
        <f>""</f>
        <v/>
      </c>
      <c r="AZ307" s="118">
        <f t="shared" si="234"/>
        <v>1</v>
      </c>
      <c r="BA307" s="121" t="str">
        <f>""</f>
        <v/>
      </c>
      <c r="BB307" s="121" t="str">
        <f>""</f>
        <v/>
      </c>
      <c r="BC307" s="121" t="str">
        <f>""</f>
        <v/>
      </c>
    </row>
    <row r="308" spans="1:55" x14ac:dyDescent="0.25">
      <c r="A308" t="str">
        <f t="shared" si="229"/>
        <v>25010515</v>
      </c>
      <c r="D308">
        <v>2</v>
      </c>
      <c r="E308">
        <v>50</v>
      </c>
      <c r="F308">
        <v>105</v>
      </c>
      <c r="G308">
        <v>15</v>
      </c>
      <c r="H308">
        <v>15.9</v>
      </c>
      <c r="I308" t="str">
        <f>""</f>
        <v/>
      </c>
      <c r="J308" t="str">
        <f>""</f>
        <v/>
      </c>
      <c r="K308" t="str">
        <f>""</f>
        <v/>
      </c>
      <c r="L308" t="str">
        <f>""</f>
        <v/>
      </c>
      <c r="M308" s="114">
        <v>1479.36</v>
      </c>
      <c r="N308" s="7">
        <v>1479.36</v>
      </c>
      <c r="O308" s="7">
        <v>1479.36</v>
      </c>
      <c r="P308" s="7">
        <v>1479.36</v>
      </c>
      <c r="Q308">
        <v>1.38</v>
      </c>
      <c r="R308">
        <v>1.38</v>
      </c>
      <c r="S308">
        <v>1.38</v>
      </c>
      <c r="T308">
        <v>1.38</v>
      </c>
      <c r="U308">
        <f t="shared" si="230"/>
        <v>215</v>
      </c>
      <c r="V308">
        <f t="shared" si="230"/>
        <v>215</v>
      </c>
      <c r="W308">
        <f t="shared" si="230"/>
        <v>215</v>
      </c>
      <c r="X308">
        <f t="shared" si="230"/>
        <v>215</v>
      </c>
      <c r="Y308">
        <f t="shared" si="231"/>
        <v>37</v>
      </c>
      <c r="Z308">
        <f t="shared" si="231"/>
        <v>37</v>
      </c>
      <c r="AA308">
        <f t="shared" si="231"/>
        <v>37</v>
      </c>
      <c r="AB308">
        <f t="shared" si="231"/>
        <v>37</v>
      </c>
      <c r="AC308" s="212">
        <f t="shared" si="232"/>
        <v>8.065179637362356E-3</v>
      </c>
      <c r="AD308" s="212">
        <f t="shared" si="232"/>
        <v>8.065179637362356E-3</v>
      </c>
      <c r="AE308" s="212">
        <f t="shared" si="232"/>
        <v>8.065179637362356E-3</v>
      </c>
      <c r="AF308" s="212">
        <f t="shared" si="232"/>
        <v>8.065179637362356E-3</v>
      </c>
      <c r="AG308" s="166">
        <f t="shared" si="233"/>
        <v>2.0829999999999999E-4</v>
      </c>
      <c r="AH308" s="166">
        <f t="shared" si="233"/>
        <v>1.724</v>
      </c>
      <c r="AI308" s="166">
        <f t="shared" si="233"/>
        <v>2</v>
      </c>
      <c r="AJ308" s="166">
        <f t="shared" si="233"/>
        <v>4.6182900000000003E-4</v>
      </c>
      <c r="AK308" s="114" t="str">
        <f>""</f>
        <v/>
      </c>
      <c r="AL308" s="7" t="str">
        <f>""</f>
        <v/>
      </c>
      <c r="AM308" s="7" t="str">
        <f>""</f>
        <v/>
      </c>
      <c r="AN308" s="7" t="str">
        <f>""</f>
        <v/>
      </c>
      <c r="AO308" s="7" t="str">
        <f>""</f>
        <v/>
      </c>
      <c r="AP308" s="7" t="str">
        <f>""</f>
        <v/>
      </c>
      <c r="AQ308" s="7" t="str">
        <f>""</f>
        <v/>
      </c>
      <c r="AR308" s="7" t="str">
        <f>""</f>
        <v/>
      </c>
      <c r="AS308" s="7" t="str">
        <f>""</f>
        <v/>
      </c>
      <c r="AT308" s="7" t="str">
        <f>""</f>
        <v/>
      </c>
      <c r="AU308" s="7" t="str">
        <f>""</f>
        <v/>
      </c>
      <c r="AV308" s="7" t="str">
        <f>""</f>
        <v/>
      </c>
      <c r="AW308" s="7" t="str">
        <f>""</f>
        <v/>
      </c>
      <c r="AX308" s="7" t="str">
        <f>""</f>
        <v/>
      </c>
      <c r="AY308" s="7" t="str">
        <f>""</f>
        <v/>
      </c>
      <c r="AZ308" s="118">
        <f t="shared" si="234"/>
        <v>1.1000000000000001</v>
      </c>
      <c r="BA308" s="121" t="str">
        <f>""</f>
        <v/>
      </c>
      <c r="BB308" s="121" t="str">
        <f>""</f>
        <v/>
      </c>
      <c r="BC308" s="121" t="str">
        <f>""</f>
        <v/>
      </c>
    </row>
    <row r="309" spans="1:55" x14ac:dyDescent="0.25">
      <c r="A309" t="str">
        <f t="shared" si="229"/>
        <v>25011515</v>
      </c>
      <c r="D309">
        <v>2</v>
      </c>
      <c r="E309">
        <v>50</v>
      </c>
      <c r="F309">
        <v>115</v>
      </c>
      <c r="G309">
        <v>15</v>
      </c>
      <c r="H309">
        <v>15.9</v>
      </c>
      <c r="I309" t="str">
        <f>""</f>
        <v/>
      </c>
      <c r="J309" t="str">
        <f>""</f>
        <v/>
      </c>
      <c r="K309" t="str">
        <f>""</f>
        <v/>
      </c>
      <c r="L309" t="str">
        <f>""</f>
        <v/>
      </c>
      <c r="M309" s="114">
        <v>1640.16</v>
      </c>
      <c r="N309" s="7">
        <v>1640.16</v>
      </c>
      <c r="O309" s="7">
        <v>1640.16</v>
      </c>
      <c r="P309" s="7">
        <v>1640.16</v>
      </c>
      <c r="Q309">
        <v>1.38</v>
      </c>
      <c r="R309">
        <v>1.38</v>
      </c>
      <c r="S309">
        <v>1.38</v>
      </c>
      <c r="T309">
        <v>1.38</v>
      </c>
      <c r="U309">
        <f t="shared" si="230"/>
        <v>239</v>
      </c>
      <c r="V309">
        <f t="shared" si="230"/>
        <v>239</v>
      </c>
      <c r="W309">
        <f t="shared" si="230"/>
        <v>239</v>
      </c>
      <c r="X309">
        <f t="shared" si="230"/>
        <v>239</v>
      </c>
      <c r="Y309">
        <f t="shared" si="231"/>
        <v>41</v>
      </c>
      <c r="Z309">
        <f t="shared" si="231"/>
        <v>41</v>
      </c>
      <c r="AA309">
        <f t="shared" si="231"/>
        <v>41</v>
      </c>
      <c r="AB309">
        <f t="shared" si="231"/>
        <v>41</v>
      </c>
      <c r="AC309" s="212">
        <f t="shared" si="232"/>
        <v>1.0085401901092491E-2</v>
      </c>
      <c r="AD309" s="212">
        <f t="shared" si="232"/>
        <v>1.0085401901092491E-2</v>
      </c>
      <c r="AE309" s="212">
        <f t="shared" si="232"/>
        <v>1.0085401901092491E-2</v>
      </c>
      <c r="AF309" s="212">
        <f t="shared" si="232"/>
        <v>1.0085401901092491E-2</v>
      </c>
      <c r="AG309" s="166">
        <f t="shared" si="233"/>
        <v>2.0829999999999999E-4</v>
      </c>
      <c r="AH309" s="166">
        <f t="shared" si="233"/>
        <v>1.724</v>
      </c>
      <c r="AI309" s="166">
        <f t="shared" si="233"/>
        <v>2</v>
      </c>
      <c r="AJ309" s="166">
        <f t="shared" si="233"/>
        <v>4.6182900000000003E-4</v>
      </c>
      <c r="AK309" s="114" t="str">
        <f>""</f>
        <v/>
      </c>
      <c r="AL309" s="7" t="str">
        <f>""</f>
        <v/>
      </c>
      <c r="AM309" s="7" t="str">
        <f>""</f>
        <v/>
      </c>
      <c r="AN309" s="7" t="str">
        <f>""</f>
        <v/>
      </c>
      <c r="AO309" s="7" t="str">
        <f>""</f>
        <v/>
      </c>
      <c r="AP309" s="7" t="str">
        <f>""</f>
        <v/>
      </c>
      <c r="AQ309" s="7" t="str">
        <f>""</f>
        <v/>
      </c>
      <c r="AR309" s="7" t="str">
        <f>""</f>
        <v/>
      </c>
      <c r="AS309" s="7" t="str">
        <f>""</f>
        <v/>
      </c>
      <c r="AT309" s="7" t="str">
        <f>""</f>
        <v/>
      </c>
      <c r="AU309" s="7" t="str">
        <f>""</f>
        <v/>
      </c>
      <c r="AV309" s="7" t="str">
        <f>""</f>
        <v/>
      </c>
      <c r="AW309" s="7" t="str">
        <f>""</f>
        <v/>
      </c>
      <c r="AX309" s="7" t="str">
        <f>""</f>
        <v/>
      </c>
      <c r="AY309" s="7" t="str">
        <f>""</f>
        <v/>
      </c>
      <c r="AZ309" s="118">
        <f t="shared" si="234"/>
        <v>1.2</v>
      </c>
      <c r="BA309" s="121" t="str">
        <f>""</f>
        <v/>
      </c>
      <c r="BB309" s="121" t="str">
        <f>""</f>
        <v/>
      </c>
      <c r="BC309" s="121" t="str">
        <f>""</f>
        <v/>
      </c>
    </row>
    <row r="310" spans="1:55" x14ac:dyDescent="0.25">
      <c r="A310" t="str">
        <f t="shared" si="229"/>
        <v>25013515</v>
      </c>
      <c r="D310">
        <v>2</v>
      </c>
      <c r="E310">
        <v>50</v>
      </c>
      <c r="F310">
        <v>135</v>
      </c>
      <c r="G310">
        <v>15</v>
      </c>
      <c r="H310">
        <v>15.9</v>
      </c>
      <c r="I310" t="str">
        <f>""</f>
        <v/>
      </c>
      <c r="J310" t="str">
        <f>""</f>
        <v/>
      </c>
      <c r="K310" t="str">
        <f>""</f>
        <v/>
      </c>
      <c r="L310" t="str">
        <f>""</f>
        <v/>
      </c>
      <c r="M310" s="114">
        <v>1961.76</v>
      </c>
      <c r="N310" s="7">
        <v>1961.76</v>
      </c>
      <c r="O310" s="7">
        <v>1961.76</v>
      </c>
      <c r="P310" s="7">
        <v>1961.76</v>
      </c>
      <c r="Q310">
        <v>1.38</v>
      </c>
      <c r="R310">
        <v>1.38</v>
      </c>
      <c r="S310">
        <v>1.38</v>
      </c>
      <c r="T310">
        <v>1.38</v>
      </c>
      <c r="U310">
        <f t="shared" si="230"/>
        <v>286</v>
      </c>
      <c r="V310">
        <f t="shared" si="230"/>
        <v>286</v>
      </c>
      <c r="W310">
        <f t="shared" si="230"/>
        <v>286</v>
      </c>
      <c r="X310">
        <f t="shared" si="230"/>
        <v>286</v>
      </c>
      <c r="Y310">
        <f t="shared" si="231"/>
        <v>49</v>
      </c>
      <c r="Z310">
        <f t="shared" si="231"/>
        <v>49</v>
      </c>
      <c r="AA310">
        <f t="shared" si="231"/>
        <v>49</v>
      </c>
      <c r="AB310">
        <f t="shared" si="231"/>
        <v>49</v>
      </c>
      <c r="AC310" s="212">
        <f t="shared" si="232"/>
        <v>1.4904970659043705E-2</v>
      </c>
      <c r="AD310" s="212">
        <f t="shared" si="232"/>
        <v>1.4904970659043705E-2</v>
      </c>
      <c r="AE310" s="212">
        <f t="shared" si="232"/>
        <v>1.4904970659043705E-2</v>
      </c>
      <c r="AF310" s="212">
        <f t="shared" si="232"/>
        <v>1.4904970659043705E-2</v>
      </c>
      <c r="AG310" s="166">
        <f t="shared" si="233"/>
        <v>2.0829999999999999E-4</v>
      </c>
      <c r="AH310" s="166">
        <f t="shared" si="233"/>
        <v>1.724</v>
      </c>
      <c r="AI310" s="166">
        <f t="shared" si="233"/>
        <v>2</v>
      </c>
      <c r="AJ310" s="166">
        <f t="shared" si="233"/>
        <v>4.6182900000000003E-4</v>
      </c>
      <c r="AK310" s="114" t="str">
        <f>""</f>
        <v/>
      </c>
      <c r="AL310" s="7" t="str">
        <f>""</f>
        <v/>
      </c>
      <c r="AM310" s="7" t="str">
        <f>""</f>
        <v/>
      </c>
      <c r="AN310" s="7" t="str">
        <f>""</f>
        <v/>
      </c>
      <c r="AO310" s="7" t="str">
        <f>""</f>
        <v/>
      </c>
      <c r="AP310" s="7" t="str">
        <f>""</f>
        <v/>
      </c>
      <c r="AQ310" s="7" t="str">
        <f>""</f>
        <v/>
      </c>
      <c r="AR310" s="7" t="str">
        <f>""</f>
        <v/>
      </c>
      <c r="AS310" s="7" t="str">
        <f>""</f>
        <v/>
      </c>
      <c r="AT310" s="7" t="str">
        <f>""</f>
        <v/>
      </c>
      <c r="AU310" s="7" t="str">
        <f>""</f>
        <v/>
      </c>
      <c r="AV310" s="7" t="str">
        <f>""</f>
        <v/>
      </c>
      <c r="AW310" s="7" t="str">
        <f>""</f>
        <v/>
      </c>
      <c r="AX310" s="7" t="str">
        <f>""</f>
        <v/>
      </c>
      <c r="AY310" s="7" t="str">
        <f>""</f>
        <v/>
      </c>
      <c r="AZ310" s="118">
        <f t="shared" si="234"/>
        <v>1.4</v>
      </c>
      <c r="BA310" s="121" t="str">
        <f>""</f>
        <v/>
      </c>
      <c r="BB310" s="121" t="str">
        <f>""</f>
        <v/>
      </c>
      <c r="BC310" s="121" t="str">
        <f>""</f>
        <v/>
      </c>
    </row>
    <row r="311" spans="1:55" x14ac:dyDescent="0.25">
      <c r="A311" t="str">
        <f t="shared" si="229"/>
        <v>25015515</v>
      </c>
      <c r="D311">
        <v>2</v>
      </c>
      <c r="E311">
        <v>50</v>
      </c>
      <c r="F311">
        <v>155</v>
      </c>
      <c r="G311">
        <v>15</v>
      </c>
      <c r="H311">
        <v>15.9</v>
      </c>
      <c r="I311" t="str">
        <f>""</f>
        <v/>
      </c>
      <c r="J311" t="str">
        <f>""</f>
        <v/>
      </c>
      <c r="K311" t="str">
        <f>""</f>
        <v/>
      </c>
      <c r="L311" t="str">
        <f>""</f>
        <v/>
      </c>
      <c r="M311" s="114">
        <v>2283.36</v>
      </c>
      <c r="N311" s="7">
        <v>2283.36</v>
      </c>
      <c r="O311" s="7">
        <v>2283.36</v>
      </c>
      <c r="P311" s="7">
        <v>2283.36</v>
      </c>
      <c r="Q311">
        <v>1.38</v>
      </c>
      <c r="R311">
        <v>1.38</v>
      </c>
      <c r="S311">
        <v>1.38</v>
      </c>
      <c r="T311">
        <v>1.38</v>
      </c>
      <c r="U311">
        <f t="shared" si="230"/>
        <v>332</v>
      </c>
      <c r="V311">
        <f t="shared" si="230"/>
        <v>332</v>
      </c>
      <c r="W311">
        <f t="shared" si="230"/>
        <v>332</v>
      </c>
      <c r="X311">
        <f t="shared" si="230"/>
        <v>332</v>
      </c>
      <c r="Y311">
        <f t="shared" si="231"/>
        <v>57</v>
      </c>
      <c r="Z311">
        <f t="shared" si="231"/>
        <v>57</v>
      </c>
      <c r="AA311">
        <f t="shared" si="231"/>
        <v>57</v>
      </c>
      <c r="AB311">
        <f t="shared" si="231"/>
        <v>57</v>
      </c>
      <c r="AC311" s="212">
        <f t="shared" si="232"/>
        <v>2.0814976789695339E-2</v>
      </c>
      <c r="AD311" s="212">
        <f t="shared" si="232"/>
        <v>2.0814976789695339E-2</v>
      </c>
      <c r="AE311" s="212">
        <f t="shared" si="232"/>
        <v>2.0814976789695339E-2</v>
      </c>
      <c r="AF311" s="212">
        <f t="shared" si="232"/>
        <v>2.0814976789695339E-2</v>
      </c>
      <c r="AG311" s="166">
        <f t="shared" si="233"/>
        <v>2.0829999999999999E-4</v>
      </c>
      <c r="AH311" s="166">
        <f t="shared" si="233"/>
        <v>1.724</v>
      </c>
      <c r="AI311" s="166">
        <f t="shared" si="233"/>
        <v>2</v>
      </c>
      <c r="AJ311" s="166">
        <f t="shared" si="233"/>
        <v>4.6182900000000003E-4</v>
      </c>
      <c r="AK311" s="114" t="str">
        <f>""</f>
        <v/>
      </c>
      <c r="AL311" s="7" t="str">
        <f>""</f>
        <v/>
      </c>
      <c r="AM311" s="7" t="str">
        <f>""</f>
        <v/>
      </c>
      <c r="AN311" s="7" t="str">
        <f>""</f>
        <v/>
      </c>
      <c r="AO311" s="7" t="str">
        <f>""</f>
        <v/>
      </c>
      <c r="AP311" s="7" t="str">
        <f>""</f>
        <v/>
      </c>
      <c r="AQ311" s="7" t="str">
        <f>""</f>
        <v/>
      </c>
      <c r="AR311" s="7" t="str">
        <f>""</f>
        <v/>
      </c>
      <c r="AS311" s="7" t="str">
        <f>""</f>
        <v/>
      </c>
      <c r="AT311" s="7" t="str">
        <f>""</f>
        <v/>
      </c>
      <c r="AU311" s="7" t="str">
        <f>""</f>
        <v/>
      </c>
      <c r="AV311" s="7" t="str">
        <f>""</f>
        <v/>
      </c>
      <c r="AW311" s="7" t="str">
        <f>""</f>
        <v/>
      </c>
      <c r="AX311" s="7" t="str">
        <f>""</f>
        <v/>
      </c>
      <c r="AY311" s="7" t="str">
        <f>""</f>
        <v/>
      </c>
      <c r="AZ311" s="118">
        <f t="shared" si="234"/>
        <v>1.6</v>
      </c>
      <c r="BA311" s="121" t="str">
        <f>""</f>
        <v/>
      </c>
      <c r="BB311" s="121" t="str">
        <f>""</f>
        <v/>
      </c>
      <c r="BC311" s="121" t="str">
        <f>""</f>
        <v/>
      </c>
    </row>
    <row r="312" spans="1:55" x14ac:dyDescent="0.25">
      <c r="A312" t="str">
        <f t="shared" si="229"/>
        <v>25017515</v>
      </c>
      <c r="D312">
        <v>2</v>
      </c>
      <c r="E312">
        <v>50</v>
      </c>
      <c r="F312">
        <v>175</v>
      </c>
      <c r="G312">
        <v>15</v>
      </c>
      <c r="H312">
        <v>15.9</v>
      </c>
      <c r="I312" t="str">
        <f>""</f>
        <v/>
      </c>
      <c r="J312" t="str">
        <f>""</f>
        <v/>
      </c>
      <c r="K312" t="str">
        <f>""</f>
        <v/>
      </c>
      <c r="L312" t="str">
        <f>""</f>
        <v/>
      </c>
      <c r="M312" s="114">
        <v>2604.96</v>
      </c>
      <c r="N312" s="7">
        <v>2604.96</v>
      </c>
      <c r="O312" s="7">
        <v>2604.96</v>
      </c>
      <c r="P312" s="7">
        <v>2604.96</v>
      </c>
      <c r="Q312">
        <v>1.38</v>
      </c>
      <c r="R312">
        <v>1.38</v>
      </c>
      <c r="S312">
        <v>1.38</v>
      </c>
      <c r="T312">
        <v>1.38</v>
      </c>
      <c r="U312">
        <f t="shared" si="230"/>
        <v>379</v>
      </c>
      <c r="V312">
        <f t="shared" si="230"/>
        <v>379</v>
      </c>
      <c r="W312">
        <f t="shared" si="230"/>
        <v>379</v>
      </c>
      <c r="X312">
        <f t="shared" si="230"/>
        <v>379</v>
      </c>
      <c r="Y312">
        <f t="shared" si="231"/>
        <v>65</v>
      </c>
      <c r="Z312">
        <f t="shared" si="231"/>
        <v>65</v>
      </c>
      <c r="AA312">
        <f t="shared" si="231"/>
        <v>65</v>
      </c>
      <c r="AB312">
        <f t="shared" si="231"/>
        <v>65</v>
      </c>
      <c r="AC312" s="212">
        <f t="shared" si="232"/>
        <v>2.7874960829519006E-2</v>
      </c>
      <c r="AD312" s="212">
        <f t="shared" si="232"/>
        <v>2.7874960829519006E-2</v>
      </c>
      <c r="AE312" s="212">
        <f t="shared" si="232"/>
        <v>2.7874960829519006E-2</v>
      </c>
      <c r="AF312" s="212">
        <f t="shared" si="232"/>
        <v>2.7874960829519006E-2</v>
      </c>
      <c r="AG312" s="166">
        <f t="shared" si="233"/>
        <v>2.0829999999999999E-4</v>
      </c>
      <c r="AH312" s="166">
        <f t="shared" si="233"/>
        <v>1.724</v>
      </c>
      <c r="AI312" s="166">
        <f t="shared" si="233"/>
        <v>2</v>
      </c>
      <c r="AJ312" s="166">
        <f t="shared" si="233"/>
        <v>4.6182900000000003E-4</v>
      </c>
      <c r="AK312" s="114" t="str">
        <f>""</f>
        <v/>
      </c>
      <c r="AL312" s="7" t="str">
        <f>""</f>
        <v/>
      </c>
      <c r="AM312" s="7" t="str">
        <f>""</f>
        <v/>
      </c>
      <c r="AN312" s="7" t="str">
        <f>""</f>
        <v/>
      </c>
      <c r="AO312" s="7" t="str">
        <f>""</f>
        <v/>
      </c>
      <c r="AP312" s="7" t="str">
        <f>""</f>
        <v/>
      </c>
      <c r="AQ312" s="7" t="str">
        <f>""</f>
        <v/>
      </c>
      <c r="AR312" s="7" t="str">
        <f>""</f>
        <v/>
      </c>
      <c r="AS312" s="7" t="str">
        <f>""</f>
        <v/>
      </c>
      <c r="AT312" s="7" t="str">
        <f>""</f>
        <v/>
      </c>
      <c r="AU312" s="7" t="str">
        <f>""</f>
        <v/>
      </c>
      <c r="AV312" s="7" t="str">
        <f>""</f>
        <v/>
      </c>
      <c r="AW312" s="7" t="str">
        <f>""</f>
        <v/>
      </c>
      <c r="AX312" s="7" t="str">
        <f>""</f>
        <v/>
      </c>
      <c r="AY312" s="7" t="str">
        <f>""</f>
        <v/>
      </c>
      <c r="AZ312" s="118">
        <f t="shared" si="234"/>
        <v>1.8</v>
      </c>
      <c r="BA312" s="121" t="str">
        <f>""</f>
        <v/>
      </c>
      <c r="BB312" s="121" t="str">
        <f>""</f>
        <v/>
      </c>
      <c r="BC312" s="121" t="str">
        <f>""</f>
        <v/>
      </c>
    </row>
    <row r="313" spans="1:55" x14ac:dyDescent="0.25">
      <c r="A313" t="str">
        <f t="shared" si="229"/>
        <v>25019515</v>
      </c>
      <c r="D313">
        <v>2</v>
      </c>
      <c r="E313">
        <v>50</v>
      </c>
      <c r="F313">
        <v>195</v>
      </c>
      <c r="G313">
        <v>15</v>
      </c>
      <c r="H313">
        <v>15.9</v>
      </c>
      <c r="I313" t="str">
        <f>""</f>
        <v/>
      </c>
      <c r="J313" t="str">
        <f>""</f>
        <v/>
      </c>
      <c r="K313" t="str">
        <f>""</f>
        <v/>
      </c>
      <c r="L313" t="str">
        <f>""</f>
        <v/>
      </c>
      <c r="M313" s="114">
        <v>2926.56</v>
      </c>
      <c r="N313" s="7">
        <v>2926.56</v>
      </c>
      <c r="O313" s="7">
        <v>2926.56</v>
      </c>
      <c r="P313" s="7">
        <v>2926.56</v>
      </c>
      <c r="Q313">
        <v>1.38</v>
      </c>
      <c r="R313">
        <v>1.38</v>
      </c>
      <c r="S313">
        <v>1.38</v>
      </c>
      <c r="T313">
        <v>1.38</v>
      </c>
      <c r="U313">
        <f t="shared" si="230"/>
        <v>426</v>
      </c>
      <c r="V313">
        <f t="shared" si="230"/>
        <v>426</v>
      </c>
      <c r="W313">
        <f t="shared" si="230"/>
        <v>426</v>
      </c>
      <c r="X313">
        <f t="shared" si="230"/>
        <v>426</v>
      </c>
      <c r="Y313">
        <f t="shared" si="231"/>
        <v>73</v>
      </c>
      <c r="Z313">
        <f t="shared" si="231"/>
        <v>73</v>
      </c>
      <c r="AA313">
        <f t="shared" si="231"/>
        <v>73</v>
      </c>
      <c r="AB313">
        <f t="shared" si="231"/>
        <v>73</v>
      </c>
      <c r="AC313" s="212">
        <f t="shared" si="232"/>
        <v>3.6142171944437883E-2</v>
      </c>
      <c r="AD313" s="212">
        <f t="shared" si="232"/>
        <v>3.6142171944437883E-2</v>
      </c>
      <c r="AE313" s="212">
        <f t="shared" si="232"/>
        <v>3.6142171944437883E-2</v>
      </c>
      <c r="AF313" s="212">
        <f t="shared" si="232"/>
        <v>3.6142171944437883E-2</v>
      </c>
      <c r="AG313" s="166">
        <f t="shared" si="233"/>
        <v>2.0829999999999999E-4</v>
      </c>
      <c r="AH313" s="166">
        <f t="shared" si="233"/>
        <v>1.724</v>
      </c>
      <c r="AI313" s="166">
        <f t="shared" si="233"/>
        <v>2</v>
      </c>
      <c r="AJ313" s="166">
        <f t="shared" si="233"/>
        <v>4.6182900000000003E-4</v>
      </c>
      <c r="AK313" s="114" t="str">
        <f>""</f>
        <v/>
      </c>
      <c r="AL313" s="7" t="str">
        <f>""</f>
        <v/>
      </c>
      <c r="AM313" s="7" t="str">
        <f>""</f>
        <v/>
      </c>
      <c r="AN313" s="7" t="str">
        <f>""</f>
        <v/>
      </c>
      <c r="AO313" s="7" t="str">
        <f>""</f>
        <v/>
      </c>
      <c r="AP313" s="7" t="str">
        <f>""</f>
        <v/>
      </c>
      <c r="AQ313" s="7" t="str">
        <f>""</f>
        <v/>
      </c>
      <c r="AR313" s="7" t="str">
        <f>""</f>
        <v/>
      </c>
      <c r="AS313" s="7" t="str">
        <f>""</f>
        <v/>
      </c>
      <c r="AT313" s="7" t="str">
        <f>""</f>
        <v/>
      </c>
      <c r="AU313" s="7" t="str">
        <f>""</f>
        <v/>
      </c>
      <c r="AV313" s="7" t="str">
        <f>""</f>
        <v/>
      </c>
      <c r="AW313" s="7" t="str">
        <f>""</f>
        <v/>
      </c>
      <c r="AX313" s="7" t="str">
        <f>""</f>
        <v/>
      </c>
      <c r="AY313" s="7" t="str">
        <f>""</f>
        <v/>
      </c>
      <c r="AZ313" s="118">
        <f t="shared" si="234"/>
        <v>2</v>
      </c>
      <c r="BA313" s="121" t="str">
        <f>""</f>
        <v/>
      </c>
      <c r="BB313" s="121" t="str">
        <f>""</f>
        <v/>
      </c>
      <c r="BC313" s="121" t="str">
        <f>""</f>
        <v/>
      </c>
    </row>
    <row r="314" spans="1:55" x14ac:dyDescent="0.25">
      <c r="A314" t="str">
        <f t="shared" si="229"/>
        <v>25021515</v>
      </c>
      <c r="D314">
        <v>2</v>
      </c>
      <c r="E314">
        <v>50</v>
      </c>
      <c r="F314">
        <v>215</v>
      </c>
      <c r="G314">
        <v>15</v>
      </c>
      <c r="H314">
        <v>15.9</v>
      </c>
      <c r="I314" t="str">
        <f>""</f>
        <v/>
      </c>
      <c r="J314" t="str">
        <f>""</f>
        <v/>
      </c>
      <c r="K314" t="str">
        <f>""</f>
        <v/>
      </c>
      <c r="L314" t="str">
        <f>""</f>
        <v/>
      </c>
      <c r="M314" s="114">
        <v>3248.16</v>
      </c>
      <c r="N314" s="7">
        <v>3248.16</v>
      </c>
      <c r="O314" s="7">
        <v>3248.16</v>
      </c>
      <c r="P314" s="7">
        <v>3248.16</v>
      </c>
      <c r="Q314">
        <v>1.38</v>
      </c>
      <c r="R314">
        <v>1.38</v>
      </c>
      <c r="S314">
        <v>1.38</v>
      </c>
      <c r="T314">
        <v>1.38</v>
      </c>
      <c r="U314">
        <f t="shared" si="230"/>
        <v>473</v>
      </c>
      <c r="V314">
        <f t="shared" si="230"/>
        <v>473</v>
      </c>
      <c r="W314">
        <f t="shared" si="230"/>
        <v>473</v>
      </c>
      <c r="X314">
        <f t="shared" si="230"/>
        <v>473</v>
      </c>
      <c r="Y314">
        <f t="shared" si="231"/>
        <v>81</v>
      </c>
      <c r="Z314">
        <f t="shared" si="231"/>
        <v>81</v>
      </c>
      <c r="AA314">
        <f t="shared" si="231"/>
        <v>81</v>
      </c>
      <c r="AB314">
        <f t="shared" si="231"/>
        <v>81</v>
      </c>
      <c r="AC314" s="212">
        <f t="shared" si="232"/>
        <v>4.567192740319425E-2</v>
      </c>
      <c r="AD314" s="212">
        <f t="shared" si="232"/>
        <v>4.567192740319425E-2</v>
      </c>
      <c r="AE314" s="212">
        <f t="shared" si="232"/>
        <v>4.567192740319425E-2</v>
      </c>
      <c r="AF314" s="212">
        <f t="shared" si="232"/>
        <v>4.567192740319425E-2</v>
      </c>
      <c r="AG314" s="166">
        <f t="shared" si="233"/>
        <v>2.0829999999999999E-4</v>
      </c>
      <c r="AH314" s="166">
        <f t="shared" si="233"/>
        <v>1.724</v>
      </c>
      <c r="AI314" s="166">
        <f t="shared" si="233"/>
        <v>2</v>
      </c>
      <c r="AJ314" s="166">
        <f t="shared" si="233"/>
        <v>4.6182900000000003E-4</v>
      </c>
      <c r="AK314" s="114" t="str">
        <f>""</f>
        <v/>
      </c>
      <c r="AL314" s="7" t="str">
        <f>""</f>
        <v/>
      </c>
      <c r="AM314" s="7" t="str">
        <f>""</f>
        <v/>
      </c>
      <c r="AN314" s="7" t="str">
        <f>""</f>
        <v/>
      </c>
      <c r="AO314" s="7" t="str">
        <f>""</f>
        <v/>
      </c>
      <c r="AP314" s="7" t="str">
        <f>""</f>
        <v/>
      </c>
      <c r="AQ314" s="7" t="str">
        <f>""</f>
        <v/>
      </c>
      <c r="AR314" s="7" t="str">
        <f>""</f>
        <v/>
      </c>
      <c r="AS314" s="7" t="str">
        <f>""</f>
        <v/>
      </c>
      <c r="AT314" s="7" t="str">
        <f>""</f>
        <v/>
      </c>
      <c r="AU314" s="7" t="str">
        <f>""</f>
        <v/>
      </c>
      <c r="AV314" s="7" t="str">
        <f>""</f>
        <v/>
      </c>
      <c r="AW314" s="7" t="str">
        <f>""</f>
        <v/>
      </c>
      <c r="AX314" s="7" t="str">
        <f>""</f>
        <v/>
      </c>
      <c r="AY314" s="7" t="str">
        <f>""</f>
        <v/>
      </c>
      <c r="AZ314" s="118">
        <f t="shared" si="234"/>
        <v>2.2000000000000002</v>
      </c>
      <c r="BA314" s="121" t="str">
        <f>""</f>
        <v/>
      </c>
      <c r="BB314" s="121" t="str">
        <f>""</f>
        <v/>
      </c>
      <c r="BC314" s="121" t="str">
        <f>""</f>
        <v/>
      </c>
    </row>
    <row r="315" spans="1:55" x14ac:dyDescent="0.25">
      <c r="A315" t="str">
        <f t="shared" si="229"/>
        <v>25023515</v>
      </c>
      <c r="D315">
        <v>2</v>
      </c>
      <c r="E315">
        <v>50</v>
      </c>
      <c r="F315">
        <v>235</v>
      </c>
      <c r="G315">
        <v>15</v>
      </c>
      <c r="H315">
        <v>15.9</v>
      </c>
      <c r="I315" t="str">
        <f>""</f>
        <v/>
      </c>
      <c r="J315" t="str">
        <f>""</f>
        <v/>
      </c>
      <c r="K315" t="str">
        <f>""</f>
        <v/>
      </c>
      <c r="L315" t="str">
        <f>""</f>
        <v/>
      </c>
      <c r="M315" s="114">
        <v>3569.76</v>
      </c>
      <c r="N315" s="7">
        <v>3569.76</v>
      </c>
      <c r="O315" s="7">
        <v>3569.76</v>
      </c>
      <c r="P315" s="7">
        <v>3569.76</v>
      </c>
      <c r="Q315">
        <v>1.38</v>
      </c>
      <c r="R315">
        <v>1.38</v>
      </c>
      <c r="S315">
        <v>1.38</v>
      </c>
      <c r="T315">
        <v>1.38</v>
      </c>
      <c r="U315">
        <f t="shared" si="230"/>
        <v>520</v>
      </c>
      <c r="V315">
        <f t="shared" si="230"/>
        <v>520</v>
      </c>
      <c r="W315">
        <f t="shared" si="230"/>
        <v>520</v>
      </c>
      <c r="X315">
        <f t="shared" si="230"/>
        <v>520</v>
      </c>
      <c r="Y315">
        <f t="shared" si="231"/>
        <v>89</v>
      </c>
      <c r="Z315">
        <f t="shared" si="231"/>
        <v>89</v>
      </c>
      <c r="AA315">
        <f t="shared" si="231"/>
        <v>89</v>
      </c>
      <c r="AB315">
        <f t="shared" si="231"/>
        <v>89</v>
      </c>
      <c r="AC315" s="212">
        <f t="shared" si="232"/>
        <v>5.6517882136773376E-2</v>
      </c>
      <c r="AD315" s="212">
        <f t="shared" si="232"/>
        <v>5.6517882136773376E-2</v>
      </c>
      <c r="AE315" s="212">
        <f t="shared" si="232"/>
        <v>5.6517882136773376E-2</v>
      </c>
      <c r="AF315" s="212">
        <f t="shared" si="232"/>
        <v>5.6517882136773376E-2</v>
      </c>
      <c r="AG315" s="166">
        <f t="shared" si="233"/>
        <v>2.0829999999999999E-4</v>
      </c>
      <c r="AH315" s="166">
        <f t="shared" si="233"/>
        <v>1.724</v>
      </c>
      <c r="AI315" s="166">
        <f t="shared" si="233"/>
        <v>2</v>
      </c>
      <c r="AJ315" s="166">
        <f t="shared" si="233"/>
        <v>4.6182900000000003E-4</v>
      </c>
      <c r="AK315" s="114" t="str">
        <f>""</f>
        <v/>
      </c>
      <c r="AL315" s="7" t="str">
        <f>""</f>
        <v/>
      </c>
      <c r="AM315" s="7" t="str">
        <f>""</f>
        <v/>
      </c>
      <c r="AN315" s="7" t="str">
        <f>""</f>
        <v/>
      </c>
      <c r="AO315" s="7" t="str">
        <f>""</f>
        <v/>
      </c>
      <c r="AP315" s="7" t="str">
        <f>""</f>
        <v/>
      </c>
      <c r="AQ315" s="7" t="str">
        <f>""</f>
        <v/>
      </c>
      <c r="AR315" s="7" t="str">
        <f>""</f>
        <v/>
      </c>
      <c r="AS315" s="7" t="str">
        <f>""</f>
        <v/>
      </c>
      <c r="AT315" s="7" t="str">
        <f>""</f>
        <v/>
      </c>
      <c r="AU315" s="7" t="str">
        <f>""</f>
        <v/>
      </c>
      <c r="AV315" s="7" t="str">
        <f>""</f>
        <v/>
      </c>
      <c r="AW315" s="7" t="str">
        <f>""</f>
        <v/>
      </c>
      <c r="AX315" s="7" t="str">
        <f>""</f>
        <v/>
      </c>
      <c r="AY315" s="7" t="str">
        <f>""</f>
        <v/>
      </c>
      <c r="AZ315" s="118">
        <f t="shared" si="234"/>
        <v>2.4</v>
      </c>
      <c r="BA315" s="121" t="str">
        <f>""</f>
        <v/>
      </c>
      <c r="BB315" s="121" t="str">
        <f>""</f>
        <v/>
      </c>
      <c r="BC315" s="121" t="str">
        <f>""</f>
        <v/>
      </c>
    </row>
    <row r="316" spans="1:55" x14ac:dyDescent="0.25">
      <c r="A316" t="str">
        <f t="shared" si="229"/>
        <v>2555515</v>
      </c>
      <c r="D316">
        <v>2</v>
      </c>
      <c r="E316">
        <v>55</v>
      </c>
      <c r="F316">
        <v>55</v>
      </c>
      <c r="G316">
        <v>15</v>
      </c>
      <c r="H316">
        <v>15.9</v>
      </c>
      <c r="I316" t="str">
        <f>""</f>
        <v/>
      </c>
      <c r="J316" t="str">
        <f>""</f>
        <v/>
      </c>
      <c r="K316" t="str">
        <f>""</f>
        <v/>
      </c>
      <c r="L316" t="str">
        <f>""</f>
        <v/>
      </c>
      <c r="M316" s="114">
        <v>699.3</v>
      </c>
      <c r="N316" s="7">
        <v>699.3</v>
      </c>
      <c r="O316" s="7">
        <v>699.3</v>
      </c>
      <c r="P316" s="7">
        <v>699.3</v>
      </c>
      <c r="Q316">
        <v>1.3689</v>
      </c>
      <c r="R316">
        <v>1.3689</v>
      </c>
      <c r="S316">
        <v>1.3689</v>
      </c>
      <c r="T316">
        <v>1.3689</v>
      </c>
      <c r="U316">
        <f t="shared" si="230"/>
        <v>103</v>
      </c>
      <c r="V316">
        <f t="shared" si="230"/>
        <v>103</v>
      </c>
      <c r="W316">
        <f t="shared" si="230"/>
        <v>103</v>
      </c>
      <c r="X316">
        <f t="shared" si="230"/>
        <v>103</v>
      </c>
      <c r="Y316">
        <f t="shared" si="231"/>
        <v>18</v>
      </c>
      <c r="Z316">
        <f t="shared" si="231"/>
        <v>18</v>
      </c>
      <c r="AA316">
        <f t="shared" si="231"/>
        <v>18</v>
      </c>
      <c r="AB316">
        <f t="shared" si="231"/>
        <v>18</v>
      </c>
      <c r="AC316" s="212">
        <f t="shared" si="232"/>
        <v>1.7082578397880485E-3</v>
      </c>
      <c r="AD316" s="212">
        <f t="shared" si="232"/>
        <v>1.7082578397880485E-3</v>
      </c>
      <c r="AE316" s="212">
        <f t="shared" si="232"/>
        <v>1.7082578397880485E-3</v>
      </c>
      <c r="AF316" s="212">
        <f t="shared" si="232"/>
        <v>1.7082578397880485E-3</v>
      </c>
      <c r="AG316" s="166">
        <f t="shared" si="233"/>
        <v>2.0829999999999999E-4</v>
      </c>
      <c r="AH316" s="166">
        <f t="shared" si="233"/>
        <v>1.724</v>
      </c>
      <c r="AI316" s="166">
        <f t="shared" si="233"/>
        <v>2</v>
      </c>
      <c r="AJ316" s="166">
        <f t="shared" si="233"/>
        <v>4.6182900000000003E-4</v>
      </c>
      <c r="AK316" s="114" t="str">
        <f>""</f>
        <v/>
      </c>
      <c r="AL316" s="7" t="str">
        <f>""</f>
        <v/>
      </c>
      <c r="AM316" s="7" t="str">
        <f>""</f>
        <v/>
      </c>
      <c r="AN316" s="7" t="str">
        <f>""</f>
        <v/>
      </c>
      <c r="AO316" s="7" t="str">
        <f>""</f>
        <v/>
      </c>
      <c r="AP316" s="7" t="str">
        <f>""</f>
        <v/>
      </c>
      <c r="AQ316" s="7" t="str">
        <f>""</f>
        <v/>
      </c>
      <c r="AR316" s="7" t="str">
        <f>""</f>
        <v/>
      </c>
      <c r="AS316" s="7" t="str">
        <f>""</f>
        <v/>
      </c>
      <c r="AT316" s="7" t="str">
        <f>""</f>
        <v/>
      </c>
      <c r="AU316" s="7" t="str">
        <f>""</f>
        <v/>
      </c>
      <c r="AV316" s="7" t="str">
        <f>""</f>
        <v/>
      </c>
      <c r="AW316" s="7" t="str">
        <f>""</f>
        <v/>
      </c>
      <c r="AX316" s="7" t="str">
        <f>""</f>
        <v/>
      </c>
      <c r="AY316" s="7" t="str">
        <f>""</f>
        <v/>
      </c>
      <c r="AZ316" s="118">
        <f t="shared" si="234"/>
        <v>0.6</v>
      </c>
      <c r="BA316" s="121" t="str">
        <f>""</f>
        <v/>
      </c>
      <c r="BB316" s="121" t="str">
        <f>""</f>
        <v/>
      </c>
      <c r="BC316" s="121" t="str">
        <f>""</f>
        <v/>
      </c>
    </row>
    <row r="317" spans="1:55" x14ac:dyDescent="0.25">
      <c r="A317" t="str">
        <f t="shared" si="229"/>
        <v>2556515</v>
      </c>
      <c r="D317">
        <v>2</v>
      </c>
      <c r="E317">
        <v>55</v>
      </c>
      <c r="F317">
        <v>65</v>
      </c>
      <c r="G317">
        <v>15</v>
      </c>
      <c r="H317">
        <v>15.9</v>
      </c>
      <c r="I317" t="str">
        <f>""</f>
        <v/>
      </c>
      <c r="J317" t="str">
        <f>""</f>
        <v/>
      </c>
      <c r="K317" t="str">
        <f>""</f>
        <v/>
      </c>
      <c r="L317" t="str">
        <f>""</f>
        <v/>
      </c>
      <c r="M317" s="114">
        <v>865.8</v>
      </c>
      <c r="N317" s="7">
        <v>865.8</v>
      </c>
      <c r="O317" s="7">
        <v>865.8</v>
      </c>
      <c r="P317" s="7">
        <v>865.8</v>
      </c>
      <c r="Q317">
        <v>1.3689</v>
      </c>
      <c r="R317">
        <v>1.3689</v>
      </c>
      <c r="S317">
        <v>1.3689</v>
      </c>
      <c r="T317">
        <v>1.3689</v>
      </c>
      <c r="U317">
        <f t="shared" si="230"/>
        <v>128</v>
      </c>
      <c r="V317">
        <f t="shared" si="230"/>
        <v>128</v>
      </c>
      <c r="W317">
        <f t="shared" si="230"/>
        <v>128</v>
      </c>
      <c r="X317">
        <f t="shared" si="230"/>
        <v>128</v>
      </c>
      <c r="Y317">
        <f t="shared" si="231"/>
        <v>22</v>
      </c>
      <c r="Z317">
        <f t="shared" si="231"/>
        <v>22</v>
      </c>
      <c r="AA317">
        <f t="shared" si="231"/>
        <v>22</v>
      </c>
      <c r="AB317">
        <f t="shared" si="231"/>
        <v>22</v>
      </c>
      <c r="AC317" s="212">
        <f t="shared" si="232"/>
        <v>2.6165698356519804E-3</v>
      </c>
      <c r="AD317" s="212">
        <f t="shared" si="232"/>
        <v>2.6165698356519804E-3</v>
      </c>
      <c r="AE317" s="212">
        <f t="shared" si="232"/>
        <v>2.6165698356519804E-3</v>
      </c>
      <c r="AF317" s="212">
        <f t="shared" si="232"/>
        <v>2.6165698356519804E-3</v>
      </c>
      <c r="AG317" s="166">
        <f t="shared" si="233"/>
        <v>2.0829999999999999E-4</v>
      </c>
      <c r="AH317" s="166">
        <f t="shared" si="233"/>
        <v>1.724</v>
      </c>
      <c r="AI317" s="166">
        <f t="shared" si="233"/>
        <v>2</v>
      </c>
      <c r="AJ317" s="166">
        <f t="shared" si="233"/>
        <v>4.6182900000000003E-4</v>
      </c>
      <c r="AK317" s="114" t="str">
        <f>""</f>
        <v/>
      </c>
      <c r="AL317" s="7" t="str">
        <f>""</f>
        <v/>
      </c>
      <c r="AM317" s="7" t="str">
        <f>""</f>
        <v/>
      </c>
      <c r="AN317" s="7" t="str">
        <f>""</f>
        <v/>
      </c>
      <c r="AO317" s="7" t="str">
        <f>""</f>
        <v/>
      </c>
      <c r="AP317" s="7" t="str">
        <f>""</f>
        <v/>
      </c>
      <c r="AQ317" s="7" t="str">
        <f>""</f>
        <v/>
      </c>
      <c r="AR317" s="7" t="str">
        <f>""</f>
        <v/>
      </c>
      <c r="AS317" s="7" t="str">
        <f>""</f>
        <v/>
      </c>
      <c r="AT317" s="7" t="str">
        <f>""</f>
        <v/>
      </c>
      <c r="AU317" s="7" t="str">
        <f>""</f>
        <v/>
      </c>
      <c r="AV317" s="7" t="str">
        <f>""</f>
        <v/>
      </c>
      <c r="AW317" s="7" t="str">
        <f>""</f>
        <v/>
      </c>
      <c r="AX317" s="7" t="str">
        <f>""</f>
        <v/>
      </c>
      <c r="AY317" s="7" t="str">
        <f>""</f>
        <v/>
      </c>
      <c r="AZ317" s="118">
        <f t="shared" si="234"/>
        <v>0.7</v>
      </c>
      <c r="BA317" s="121" t="str">
        <f>""</f>
        <v/>
      </c>
      <c r="BB317" s="121" t="str">
        <f>""</f>
        <v/>
      </c>
      <c r="BC317" s="121" t="str">
        <f>""</f>
        <v/>
      </c>
    </row>
    <row r="318" spans="1:55" x14ac:dyDescent="0.25">
      <c r="A318" t="str">
        <f t="shared" si="229"/>
        <v>2557515</v>
      </c>
      <c r="D318">
        <v>2</v>
      </c>
      <c r="E318">
        <v>55</v>
      </c>
      <c r="F318">
        <v>75</v>
      </c>
      <c r="G318">
        <v>15</v>
      </c>
      <c r="H318">
        <v>15.9</v>
      </c>
      <c r="I318" t="str">
        <f>""</f>
        <v/>
      </c>
      <c r="J318" t="str">
        <f>""</f>
        <v/>
      </c>
      <c r="K318" t="str">
        <f>""</f>
        <v/>
      </c>
      <c r="L318" t="str">
        <f>""</f>
        <v/>
      </c>
      <c r="M318" s="114">
        <v>1032.3</v>
      </c>
      <c r="N318" s="7">
        <v>1032.3</v>
      </c>
      <c r="O318" s="7">
        <v>1032.3</v>
      </c>
      <c r="P318" s="7">
        <v>1032.3</v>
      </c>
      <c r="Q318">
        <v>1.3689</v>
      </c>
      <c r="R318">
        <v>1.3689</v>
      </c>
      <c r="S318">
        <v>1.3689</v>
      </c>
      <c r="T318">
        <v>1.3689</v>
      </c>
      <c r="U318">
        <f t="shared" si="230"/>
        <v>153</v>
      </c>
      <c r="V318">
        <f t="shared" si="230"/>
        <v>153</v>
      </c>
      <c r="W318">
        <f t="shared" si="230"/>
        <v>153</v>
      </c>
      <c r="X318">
        <f t="shared" si="230"/>
        <v>153</v>
      </c>
      <c r="Y318">
        <f t="shared" si="231"/>
        <v>26</v>
      </c>
      <c r="Z318">
        <f t="shared" si="231"/>
        <v>26</v>
      </c>
      <c r="AA318">
        <f t="shared" si="231"/>
        <v>26</v>
      </c>
      <c r="AB318">
        <f t="shared" si="231"/>
        <v>26</v>
      </c>
      <c r="AC318" s="212">
        <f t="shared" si="232"/>
        <v>3.7400308511081485E-3</v>
      </c>
      <c r="AD318" s="212">
        <f t="shared" si="232"/>
        <v>3.7400308511081485E-3</v>
      </c>
      <c r="AE318" s="212">
        <f t="shared" si="232"/>
        <v>3.7400308511081485E-3</v>
      </c>
      <c r="AF318" s="212">
        <f t="shared" si="232"/>
        <v>3.7400308511081485E-3</v>
      </c>
      <c r="AG318" s="166">
        <f t="shared" si="233"/>
        <v>2.0829999999999999E-4</v>
      </c>
      <c r="AH318" s="166">
        <f t="shared" si="233"/>
        <v>1.724</v>
      </c>
      <c r="AI318" s="166">
        <f t="shared" si="233"/>
        <v>2</v>
      </c>
      <c r="AJ318" s="166">
        <f t="shared" si="233"/>
        <v>4.6182900000000003E-4</v>
      </c>
      <c r="AK318" s="114" t="str">
        <f>""</f>
        <v/>
      </c>
      <c r="AL318" s="7" t="str">
        <f>""</f>
        <v/>
      </c>
      <c r="AM318" s="7" t="str">
        <f>""</f>
        <v/>
      </c>
      <c r="AN318" s="7" t="str">
        <f>""</f>
        <v/>
      </c>
      <c r="AO318" s="7" t="str">
        <f>""</f>
        <v/>
      </c>
      <c r="AP318" s="7" t="str">
        <f>""</f>
        <v/>
      </c>
      <c r="AQ318" s="7" t="str">
        <f>""</f>
        <v/>
      </c>
      <c r="AR318" s="7" t="str">
        <f>""</f>
        <v/>
      </c>
      <c r="AS318" s="7" t="str">
        <f>""</f>
        <v/>
      </c>
      <c r="AT318" s="7" t="str">
        <f>""</f>
        <v/>
      </c>
      <c r="AU318" s="7" t="str">
        <f>""</f>
        <v/>
      </c>
      <c r="AV318" s="7" t="str">
        <f>""</f>
        <v/>
      </c>
      <c r="AW318" s="7" t="str">
        <f>""</f>
        <v/>
      </c>
      <c r="AX318" s="7" t="str">
        <f>""</f>
        <v/>
      </c>
      <c r="AY318" s="7" t="str">
        <f>""</f>
        <v/>
      </c>
      <c r="AZ318" s="118">
        <f t="shared" si="234"/>
        <v>0.8</v>
      </c>
      <c r="BA318" s="121" t="str">
        <f>""</f>
        <v/>
      </c>
      <c r="BB318" s="121" t="str">
        <f>""</f>
        <v/>
      </c>
      <c r="BC318" s="121" t="str">
        <f>""</f>
        <v/>
      </c>
    </row>
    <row r="319" spans="1:55" x14ac:dyDescent="0.25">
      <c r="A319" t="str">
        <f t="shared" si="229"/>
        <v>2558515</v>
      </c>
      <c r="D319">
        <v>2</v>
      </c>
      <c r="E319">
        <v>55</v>
      </c>
      <c r="F319">
        <v>85</v>
      </c>
      <c r="G319">
        <v>15</v>
      </c>
      <c r="H319">
        <v>15.9</v>
      </c>
      <c r="I319" t="str">
        <f>""</f>
        <v/>
      </c>
      <c r="J319" t="str">
        <f>""</f>
        <v/>
      </c>
      <c r="K319" t="str">
        <f>""</f>
        <v/>
      </c>
      <c r="L319" t="str">
        <f>""</f>
        <v/>
      </c>
      <c r="M319" s="114">
        <v>1198.8</v>
      </c>
      <c r="N319" s="7">
        <v>1198.8</v>
      </c>
      <c r="O319" s="7">
        <v>1198.8</v>
      </c>
      <c r="P319" s="7">
        <v>1198.8</v>
      </c>
      <c r="Q319">
        <v>1.3689</v>
      </c>
      <c r="R319">
        <v>1.3689</v>
      </c>
      <c r="S319">
        <v>1.3689</v>
      </c>
      <c r="T319">
        <v>1.3689</v>
      </c>
      <c r="U319">
        <f t="shared" si="230"/>
        <v>177</v>
      </c>
      <c r="V319">
        <f t="shared" si="230"/>
        <v>177</v>
      </c>
      <c r="W319">
        <f t="shared" si="230"/>
        <v>177</v>
      </c>
      <c r="X319">
        <f t="shared" si="230"/>
        <v>177</v>
      </c>
      <c r="Y319">
        <f t="shared" si="231"/>
        <v>30</v>
      </c>
      <c r="Z319">
        <f t="shared" si="231"/>
        <v>30</v>
      </c>
      <c r="AA319">
        <f t="shared" si="231"/>
        <v>30</v>
      </c>
      <c r="AB319">
        <f t="shared" si="231"/>
        <v>30</v>
      </c>
      <c r="AC319" s="212">
        <f t="shared" si="232"/>
        <v>5.0879603463487976E-3</v>
      </c>
      <c r="AD319" s="212">
        <f t="shared" si="232"/>
        <v>5.0879603463487976E-3</v>
      </c>
      <c r="AE319" s="212">
        <f t="shared" si="232"/>
        <v>5.0879603463487976E-3</v>
      </c>
      <c r="AF319" s="212">
        <f t="shared" si="232"/>
        <v>5.0879603463487976E-3</v>
      </c>
      <c r="AG319" s="166">
        <f t="shared" si="233"/>
        <v>2.0829999999999999E-4</v>
      </c>
      <c r="AH319" s="166">
        <f t="shared" si="233"/>
        <v>1.724</v>
      </c>
      <c r="AI319" s="166">
        <f t="shared" si="233"/>
        <v>2</v>
      </c>
      <c r="AJ319" s="166">
        <f t="shared" si="233"/>
        <v>4.6182900000000003E-4</v>
      </c>
      <c r="AK319" s="114" t="str">
        <f>""</f>
        <v/>
      </c>
      <c r="AL319" s="7" t="str">
        <f>""</f>
        <v/>
      </c>
      <c r="AM319" s="7" t="str">
        <f>""</f>
        <v/>
      </c>
      <c r="AN319" s="7" t="str">
        <f>""</f>
        <v/>
      </c>
      <c r="AO319" s="7" t="str">
        <f>""</f>
        <v/>
      </c>
      <c r="AP319" s="7" t="str">
        <f>""</f>
        <v/>
      </c>
      <c r="AQ319" s="7" t="str">
        <f>""</f>
        <v/>
      </c>
      <c r="AR319" s="7" t="str">
        <f>""</f>
        <v/>
      </c>
      <c r="AS319" s="7" t="str">
        <f>""</f>
        <v/>
      </c>
      <c r="AT319" s="7" t="str">
        <f>""</f>
        <v/>
      </c>
      <c r="AU319" s="7" t="str">
        <f>""</f>
        <v/>
      </c>
      <c r="AV319" s="7" t="str">
        <f>""</f>
        <v/>
      </c>
      <c r="AW319" s="7" t="str">
        <f>""</f>
        <v/>
      </c>
      <c r="AX319" s="7" t="str">
        <f>""</f>
        <v/>
      </c>
      <c r="AY319" s="7" t="str">
        <f>""</f>
        <v/>
      </c>
      <c r="AZ319" s="118">
        <f t="shared" si="234"/>
        <v>0.9</v>
      </c>
      <c r="BA319" s="121" t="str">
        <f>""</f>
        <v/>
      </c>
      <c r="BB319" s="121" t="str">
        <f>""</f>
        <v/>
      </c>
      <c r="BC319" s="121" t="str">
        <f>""</f>
        <v/>
      </c>
    </row>
    <row r="320" spans="1:55" x14ac:dyDescent="0.25">
      <c r="A320" t="str">
        <f t="shared" si="229"/>
        <v>2559515</v>
      </c>
      <c r="D320">
        <v>2</v>
      </c>
      <c r="E320">
        <v>55</v>
      </c>
      <c r="F320">
        <v>95</v>
      </c>
      <c r="G320">
        <v>15</v>
      </c>
      <c r="H320">
        <v>15.9</v>
      </c>
      <c r="I320" t="str">
        <f>""</f>
        <v/>
      </c>
      <c r="J320" t="str">
        <f>""</f>
        <v/>
      </c>
      <c r="K320" t="str">
        <f>""</f>
        <v/>
      </c>
      <c r="L320" t="str">
        <f>""</f>
        <v/>
      </c>
      <c r="M320" s="114">
        <v>1365.3</v>
      </c>
      <c r="N320" s="7">
        <v>1365.3</v>
      </c>
      <c r="O320" s="7">
        <v>1365.3</v>
      </c>
      <c r="P320" s="7">
        <v>1365.3</v>
      </c>
      <c r="Q320">
        <v>1.3689</v>
      </c>
      <c r="R320">
        <v>1.3689</v>
      </c>
      <c r="S320">
        <v>1.3689</v>
      </c>
      <c r="T320">
        <v>1.3689</v>
      </c>
      <c r="U320">
        <f t="shared" si="230"/>
        <v>202</v>
      </c>
      <c r="V320">
        <f t="shared" si="230"/>
        <v>202</v>
      </c>
      <c r="W320">
        <f t="shared" si="230"/>
        <v>202</v>
      </c>
      <c r="X320">
        <f t="shared" si="230"/>
        <v>202</v>
      </c>
      <c r="Y320">
        <f t="shared" si="231"/>
        <v>35</v>
      </c>
      <c r="Z320">
        <f t="shared" si="231"/>
        <v>35</v>
      </c>
      <c r="AA320">
        <f t="shared" si="231"/>
        <v>35</v>
      </c>
      <c r="AB320">
        <f t="shared" si="231"/>
        <v>35</v>
      </c>
      <c r="AC320" s="212">
        <f t="shared" si="232"/>
        <v>7.0552196647785835E-3</v>
      </c>
      <c r="AD320" s="212">
        <f t="shared" si="232"/>
        <v>7.0552196647785835E-3</v>
      </c>
      <c r="AE320" s="212">
        <f t="shared" si="232"/>
        <v>7.0552196647785835E-3</v>
      </c>
      <c r="AF320" s="212">
        <f t="shared" si="232"/>
        <v>7.0552196647785835E-3</v>
      </c>
      <c r="AG320" s="166">
        <f t="shared" si="233"/>
        <v>2.0829999999999999E-4</v>
      </c>
      <c r="AH320" s="166">
        <f t="shared" si="233"/>
        <v>1.724</v>
      </c>
      <c r="AI320" s="166">
        <f t="shared" si="233"/>
        <v>2</v>
      </c>
      <c r="AJ320" s="166">
        <f t="shared" si="233"/>
        <v>4.6182900000000003E-4</v>
      </c>
      <c r="AK320" s="114" t="str">
        <f>""</f>
        <v/>
      </c>
      <c r="AL320" s="7" t="str">
        <f>""</f>
        <v/>
      </c>
      <c r="AM320" s="7" t="str">
        <f>""</f>
        <v/>
      </c>
      <c r="AN320" s="7" t="str">
        <f>""</f>
        <v/>
      </c>
      <c r="AO320" s="7" t="str">
        <f>""</f>
        <v/>
      </c>
      <c r="AP320" s="7" t="str">
        <f>""</f>
        <v/>
      </c>
      <c r="AQ320" s="7" t="str">
        <f>""</f>
        <v/>
      </c>
      <c r="AR320" s="7" t="str">
        <f>""</f>
        <v/>
      </c>
      <c r="AS320" s="7" t="str">
        <f>""</f>
        <v/>
      </c>
      <c r="AT320" s="7" t="str">
        <f>""</f>
        <v/>
      </c>
      <c r="AU320" s="7" t="str">
        <f>""</f>
        <v/>
      </c>
      <c r="AV320" s="7" t="str">
        <f>""</f>
        <v/>
      </c>
      <c r="AW320" s="7" t="str">
        <f>""</f>
        <v/>
      </c>
      <c r="AX320" s="7" t="str">
        <f>""</f>
        <v/>
      </c>
      <c r="AY320" s="7" t="str">
        <f>""</f>
        <v/>
      </c>
      <c r="AZ320" s="118">
        <f t="shared" si="234"/>
        <v>1</v>
      </c>
      <c r="BA320" s="121" t="str">
        <f>""</f>
        <v/>
      </c>
      <c r="BB320" s="121" t="str">
        <f>""</f>
        <v/>
      </c>
      <c r="BC320" s="121" t="str">
        <f>""</f>
        <v/>
      </c>
    </row>
    <row r="321" spans="1:55" x14ac:dyDescent="0.25">
      <c r="A321" t="str">
        <f t="shared" si="229"/>
        <v>25510515</v>
      </c>
      <c r="D321">
        <v>2</v>
      </c>
      <c r="E321">
        <v>55</v>
      </c>
      <c r="F321">
        <v>105</v>
      </c>
      <c r="G321">
        <v>15</v>
      </c>
      <c r="H321">
        <v>15.9</v>
      </c>
      <c r="I321" t="str">
        <f>""</f>
        <v/>
      </c>
      <c r="J321" t="str">
        <f>""</f>
        <v/>
      </c>
      <c r="K321" t="str">
        <f>""</f>
        <v/>
      </c>
      <c r="L321" t="str">
        <f>""</f>
        <v/>
      </c>
      <c r="M321" s="114">
        <v>1531.8</v>
      </c>
      <c r="N321" s="7">
        <v>1531.8</v>
      </c>
      <c r="O321" s="7">
        <v>1531.8</v>
      </c>
      <c r="P321" s="7">
        <v>1531.8</v>
      </c>
      <c r="Q321">
        <v>1.3689</v>
      </c>
      <c r="R321">
        <v>1.3689</v>
      </c>
      <c r="S321">
        <v>1.3689</v>
      </c>
      <c r="T321">
        <v>1.3689</v>
      </c>
      <c r="U321">
        <f t="shared" si="230"/>
        <v>226</v>
      </c>
      <c r="V321">
        <f t="shared" si="230"/>
        <v>226</v>
      </c>
      <c r="W321">
        <f t="shared" si="230"/>
        <v>226</v>
      </c>
      <c r="X321">
        <f t="shared" si="230"/>
        <v>226</v>
      </c>
      <c r="Y321">
        <f t="shared" si="231"/>
        <v>39</v>
      </c>
      <c r="Z321">
        <f t="shared" si="231"/>
        <v>39</v>
      </c>
      <c r="AA321">
        <f t="shared" si="231"/>
        <v>39</v>
      </c>
      <c r="AB321">
        <f t="shared" si="231"/>
        <v>39</v>
      </c>
      <c r="AC321" s="212">
        <f t="shared" si="232"/>
        <v>8.930700136561151E-3</v>
      </c>
      <c r="AD321" s="212">
        <f t="shared" si="232"/>
        <v>8.930700136561151E-3</v>
      </c>
      <c r="AE321" s="212">
        <f t="shared" si="232"/>
        <v>8.930700136561151E-3</v>
      </c>
      <c r="AF321" s="212">
        <f t="shared" si="232"/>
        <v>8.930700136561151E-3</v>
      </c>
      <c r="AG321" s="166">
        <f t="shared" si="233"/>
        <v>2.0829999999999999E-4</v>
      </c>
      <c r="AH321" s="166">
        <f t="shared" si="233"/>
        <v>1.724</v>
      </c>
      <c r="AI321" s="166">
        <f t="shared" si="233"/>
        <v>2</v>
      </c>
      <c r="AJ321" s="166">
        <f t="shared" si="233"/>
        <v>4.6182900000000003E-4</v>
      </c>
      <c r="AK321" s="114" t="str">
        <f>""</f>
        <v/>
      </c>
      <c r="AL321" s="7" t="str">
        <f>""</f>
        <v/>
      </c>
      <c r="AM321" s="7" t="str">
        <f>""</f>
        <v/>
      </c>
      <c r="AN321" s="7" t="str">
        <f>""</f>
        <v/>
      </c>
      <c r="AO321" s="7" t="str">
        <f>""</f>
        <v/>
      </c>
      <c r="AP321" s="7" t="str">
        <f>""</f>
        <v/>
      </c>
      <c r="AQ321" s="7" t="str">
        <f>""</f>
        <v/>
      </c>
      <c r="AR321" s="7" t="str">
        <f>""</f>
        <v/>
      </c>
      <c r="AS321" s="7" t="str">
        <f>""</f>
        <v/>
      </c>
      <c r="AT321" s="7" t="str">
        <f>""</f>
        <v/>
      </c>
      <c r="AU321" s="7" t="str">
        <f>""</f>
        <v/>
      </c>
      <c r="AV321" s="7" t="str">
        <f>""</f>
        <v/>
      </c>
      <c r="AW321" s="7" t="str">
        <f>""</f>
        <v/>
      </c>
      <c r="AX321" s="7" t="str">
        <f>""</f>
        <v/>
      </c>
      <c r="AY321" s="7" t="str">
        <f>""</f>
        <v/>
      </c>
      <c r="AZ321" s="118">
        <f t="shared" si="234"/>
        <v>1.1000000000000001</v>
      </c>
      <c r="BA321" s="121" t="str">
        <f>""</f>
        <v/>
      </c>
      <c r="BB321" s="121" t="str">
        <f>""</f>
        <v/>
      </c>
      <c r="BC321" s="121" t="str">
        <f>""</f>
        <v/>
      </c>
    </row>
    <row r="322" spans="1:55" x14ac:dyDescent="0.25">
      <c r="A322" t="str">
        <f t="shared" si="229"/>
        <v>25511515</v>
      </c>
      <c r="D322">
        <v>2</v>
      </c>
      <c r="E322">
        <v>55</v>
      </c>
      <c r="F322">
        <v>115</v>
      </c>
      <c r="G322">
        <v>15</v>
      </c>
      <c r="H322">
        <v>15.9</v>
      </c>
      <c r="I322" t="str">
        <f>""</f>
        <v/>
      </c>
      <c r="J322" t="str">
        <f>""</f>
        <v/>
      </c>
      <c r="K322" t="str">
        <f>""</f>
        <v/>
      </c>
      <c r="L322" t="str">
        <f>""</f>
        <v/>
      </c>
      <c r="M322" s="114">
        <v>1698.3</v>
      </c>
      <c r="N322" s="7">
        <v>1698.3</v>
      </c>
      <c r="O322" s="7">
        <v>1698.3</v>
      </c>
      <c r="P322" s="7">
        <v>1698.3</v>
      </c>
      <c r="Q322">
        <v>1.3689</v>
      </c>
      <c r="R322">
        <v>1.3689</v>
      </c>
      <c r="S322">
        <v>1.3689</v>
      </c>
      <c r="T322">
        <v>1.3689</v>
      </c>
      <c r="U322">
        <f t="shared" si="230"/>
        <v>251</v>
      </c>
      <c r="V322">
        <f t="shared" si="230"/>
        <v>251</v>
      </c>
      <c r="W322">
        <f t="shared" si="230"/>
        <v>251</v>
      </c>
      <c r="X322">
        <f t="shared" si="230"/>
        <v>251</v>
      </c>
      <c r="Y322">
        <f t="shared" si="231"/>
        <v>43</v>
      </c>
      <c r="Z322">
        <f t="shared" si="231"/>
        <v>43</v>
      </c>
      <c r="AA322">
        <f t="shared" si="231"/>
        <v>43</v>
      </c>
      <c r="AB322">
        <f t="shared" si="231"/>
        <v>43</v>
      </c>
      <c r="AC322" s="212">
        <f t="shared" si="232"/>
        <v>1.1057756680664839E-2</v>
      </c>
      <c r="AD322" s="212">
        <f t="shared" si="232"/>
        <v>1.1057756680664839E-2</v>
      </c>
      <c r="AE322" s="212">
        <f t="shared" si="232"/>
        <v>1.1057756680664839E-2</v>
      </c>
      <c r="AF322" s="212">
        <f t="shared" si="232"/>
        <v>1.1057756680664839E-2</v>
      </c>
      <c r="AG322" s="166">
        <f t="shared" si="233"/>
        <v>2.0829999999999999E-4</v>
      </c>
      <c r="AH322" s="166">
        <f t="shared" si="233"/>
        <v>1.724</v>
      </c>
      <c r="AI322" s="166">
        <f t="shared" si="233"/>
        <v>2</v>
      </c>
      <c r="AJ322" s="166">
        <f t="shared" si="233"/>
        <v>4.6182900000000003E-4</v>
      </c>
      <c r="AK322" s="114" t="str">
        <f>""</f>
        <v/>
      </c>
      <c r="AL322" s="7" t="str">
        <f>""</f>
        <v/>
      </c>
      <c r="AM322" s="7" t="str">
        <f>""</f>
        <v/>
      </c>
      <c r="AN322" s="7" t="str">
        <f>""</f>
        <v/>
      </c>
      <c r="AO322" s="7" t="str">
        <f>""</f>
        <v/>
      </c>
      <c r="AP322" s="7" t="str">
        <f>""</f>
        <v/>
      </c>
      <c r="AQ322" s="7" t="str">
        <f>""</f>
        <v/>
      </c>
      <c r="AR322" s="7" t="str">
        <f>""</f>
        <v/>
      </c>
      <c r="AS322" s="7" t="str">
        <f>""</f>
        <v/>
      </c>
      <c r="AT322" s="7" t="str">
        <f>""</f>
        <v/>
      </c>
      <c r="AU322" s="7" t="str">
        <f>""</f>
        <v/>
      </c>
      <c r="AV322" s="7" t="str">
        <f>""</f>
        <v/>
      </c>
      <c r="AW322" s="7" t="str">
        <f>""</f>
        <v/>
      </c>
      <c r="AX322" s="7" t="str">
        <f>""</f>
        <v/>
      </c>
      <c r="AY322" s="7" t="str">
        <f>""</f>
        <v/>
      </c>
      <c r="AZ322" s="118">
        <f t="shared" si="234"/>
        <v>1.2</v>
      </c>
      <c r="BA322" s="121" t="str">
        <f>""</f>
        <v/>
      </c>
      <c r="BB322" s="121" t="str">
        <f>""</f>
        <v/>
      </c>
      <c r="BC322" s="121" t="str">
        <f>""</f>
        <v/>
      </c>
    </row>
    <row r="323" spans="1:55" x14ac:dyDescent="0.25">
      <c r="A323" t="str">
        <f t="shared" si="229"/>
        <v>25513515</v>
      </c>
      <c r="D323">
        <v>2</v>
      </c>
      <c r="E323">
        <v>55</v>
      </c>
      <c r="F323">
        <v>135</v>
      </c>
      <c r="G323">
        <v>15</v>
      </c>
      <c r="H323">
        <v>15.9</v>
      </c>
      <c r="I323" t="str">
        <f>""</f>
        <v/>
      </c>
      <c r="J323" t="str">
        <f>""</f>
        <v/>
      </c>
      <c r="K323" t="str">
        <f>""</f>
        <v/>
      </c>
      <c r="L323" t="str">
        <f>""</f>
        <v/>
      </c>
      <c r="M323" s="114">
        <v>2031.3</v>
      </c>
      <c r="N323" s="7">
        <v>2031.3</v>
      </c>
      <c r="O323" s="7">
        <v>2031.3</v>
      </c>
      <c r="P323" s="7">
        <v>2031.3</v>
      </c>
      <c r="Q323">
        <v>1.3689</v>
      </c>
      <c r="R323">
        <v>1.3689</v>
      </c>
      <c r="S323">
        <v>1.3689</v>
      </c>
      <c r="T323">
        <v>1.3689</v>
      </c>
      <c r="U323">
        <f t="shared" si="230"/>
        <v>300</v>
      </c>
      <c r="V323">
        <f t="shared" si="230"/>
        <v>300</v>
      </c>
      <c r="W323">
        <f t="shared" si="230"/>
        <v>300</v>
      </c>
      <c r="X323">
        <f t="shared" si="230"/>
        <v>300</v>
      </c>
      <c r="Y323">
        <f t="shared" si="231"/>
        <v>52</v>
      </c>
      <c r="Z323">
        <f t="shared" si="231"/>
        <v>52</v>
      </c>
      <c r="AA323">
        <f t="shared" si="231"/>
        <v>52</v>
      </c>
      <c r="AB323">
        <f t="shared" si="231"/>
        <v>52</v>
      </c>
      <c r="AC323" s="212">
        <f t="shared" si="232"/>
        <v>1.6711959282902436E-2</v>
      </c>
      <c r="AD323" s="212">
        <f t="shared" si="232"/>
        <v>1.6711959282902436E-2</v>
      </c>
      <c r="AE323" s="212">
        <f t="shared" si="232"/>
        <v>1.6711959282902436E-2</v>
      </c>
      <c r="AF323" s="212">
        <f t="shared" si="232"/>
        <v>1.6711959282902436E-2</v>
      </c>
      <c r="AG323" s="166">
        <f t="shared" si="233"/>
        <v>2.0829999999999999E-4</v>
      </c>
      <c r="AH323" s="166">
        <f t="shared" si="233"/>
        <v>1.724</v>
      </c>
      <c r="AI323" s="166">
        <f t="shared" si="233"/>
        <v>2</v>
      </c>
      <c r="AJ323" s="166">
        <f t="shared" si="233"/>
        <v>4.6182900000000003E-4</v>
      </c>
      <c r="AK323" s="114" t="str">
        <f>""</f>
        <v/>
      </c>
      <c r="AL323" s="7" t="str">
        <f>""</f>
        <v/>
      </c>
      <c r="AM323" s="7" t="str">
        <f>""</f>
        <v/>
      </c>
      <c r="AN323" s="7" t="str">
        <f>""</f>
        <v/>
      </c>
      <c r="AO323" s="7" t="str">
        <f>""</f>
        <v/>
      </c>
      <c r="AP323" s="7" t="str">
        <f>""</f>
        <v/>
      </c>
      <c r="AQ323" s="7" t="str">
        <f>""</f>
        <v/>
      </c>
      <c r="AR323" s="7" t="str">
        <f>""</f>
        <v/>
      </c>
      <c r="AS323" s="7" t="str">
        <f>""</f>
        <v/>
      </c>
      <c r="AT323" s="7" t="str">
        <f>""</f>
        <v/>
      </c>
      <c r="AU323" s="7" t="str">
        <f>""</f>
        <v/>
      </c>
      <c r="AV323" s="7" t="str">
        <f>""</f>
        <v/>
      </c>
      <c r="AW323" s="7" t="str">
        <f>""</f>
        <v/>
      </c>
      <c r="AX323" s="7" t="str">
        <f>""</f>
        <v/>
      </c>
      <c r="AY323" s="7" t="str">
        <f>""</f>
        <v/>
      </c>
      <c r="AZ323" s="118">
        <f t="shared" si="234"/>
        <v>1.4</v>
      </c>
      <c r="BA323" s="121" t="str">
        <f>""</f>
        <v/>
      </c>
      <c r="BB323" s="121" t="str">
        <f>""</f>
        <v/>
      </c>
      <c r="BC323" s="121" t="str">
        <f>""</f>
        <v/>
      </c>
    </row>
    <row r="324" spans="1:55" x14ac:dyDescent="0.25">
      <c r="A324" t="str">
        <f t="shared" si="229"/>
        <v>25515515</v>
      </c>
      <c r="D324">
        <v>2</v>
      </c>
      <c r="E324">
        <v>55</v>
      </c>
      <c r="F324">
        <v>155</v>
      </c>
      <c r="G324">
        <v>15</v>
      </c>
      <c r="H324">
        <v>15.9</v>
      </c>
      <c r="I324" t="str">
        <f>""</f>
        <v/>
      </c>
      <c r="J324" t="str">
        <f>""</f>
        <v/>
      </c>
      <c r="K324" t="str">
        <f>""</f>
        <v/>
      </c>
      <c r="L324" t="str">
        <f>""</f>
        <v/>
      </c>
      <c r="M324" s="114">
        <v>2364.3000000000002</v>
      </c>
      <c r="N324" s="7">
        <v>2364.3000000000002</v>
      </c>
      <c r="O324" s="7">
        <v>2364.3000000000002</v>
      </c>
      <c r="P324" s="7">
        <v>2364.3000000000002</v>
      </c>
      <c r="Q324">
        <v>1.3689</v>
      </c>
      <c r="R324">
        <v>1.3689</v>
      </c>
      <c r="S324">
        <v>1.3689</v>
      </c>
      <c r="T324">
        <v>1.3689</v>
      </c>
      <c r="U324">
        <f t="shared" si="230"/>
        <v>350</v>
      </c>
      <c r="V324">
        <f t="shared" si="230"/>
        <v>350</v>
      </c>
      <c r="W324">
        <f t="shared" si="230"/>
        <v>350</v>
      </c>
      <c r="X324">
        <f t="shared" si="230"/>
        <v>350</v>
      </c>
      <c r="Y324">
        <f t="shared" si="231"/>
        <v>60</v>
      </c>
      <c r="Z324">
        <f t="shared" si="231"/>
        <v>60</v>
      </c>
      <c r="AA324">
        <f t="shared" si="231"/>
        <v>60</v>
      </c>
      <c r="AB324">
        <f t="shared" si="231"/>
        <v>60</v>
      </c>
      <c r="AC324" s="212">
        <f t="shared" si="232"/>
        <v>2.296851382845002E-2</v>
      </c>
      <c r="AD324" s="212">
        <f t="shared" si="232"/>
        <v>2.296851382845002E-2</v>
      </c>
      <c r="AE324" s="212">
        <f t="shared" si="232"/>
        <v>2.296851382845002E-2</v>
      </c>
      <c r="AF324" s="212">
        <f t="shared" si="232"/>
        <v>2.296851382845002E-2</v>
      </c>
      <c r="AG324" s="166">
        <f t="shared" si="233"/>
        <v>2.0829999999999999E-4</v>
      </c>
      <c r="AH324" s="166">
        <f t="shared" si="233"/>
        <v>1.724</v>
      </c>
      <c r="AI324" s="166">
        <f t="shared" si="233"/>
        <v>2</v>
      </c>
      <c r="AJ324" s="166">
        <f t="shared" si="233"/>
        <v>4.6182900000000003E-4</v>
      </c>
      <c r="AK324" s="114" t="str">
        <f>""</f>
        <v/>
      </c>
      <c r="AL324" s="7" t="str">
        <f>""</f>
        <v/>
      </c>
      <c r="AM324" s="7" t="str">
        <f>""</f>
        <v/>
      </c>
      <c r="AN324" s="7" t="str">
        <f>""</f>
        <v/>
      </c>
      <c r="AO324" s="7" t="str">
        <f>""</f>
        <v/>
      </c>
      <c r="AP324" s="7" t="str">
        <f>""</f>
        <v/>
      </c>
      <c r="AQ324" s="7" t="str">
        <f>""</f>
        <v/>
      </c>
      <c r="AR324" s="7" t="str">
        <f>""</f>
        <v/>
      </c>
      <c r="AS324" s="7" t="str">
        <f>""</f>
        <v/>
      </c>
      <c r="AT324" s="7" t="str">
        <f>""</f>
        <v/>
      </c>
      <c r="AU324" s="7" t="str">
        <f>""</f>
        <v/>
      </c>
      <c r="AV324" s="7" t="str">
        <f>""</f>
        <v/>
      </c>
      <c r="AW324" s="7" t="str">
        <f>""</f>
        <v/>
      </c>
      <c r="AX324" s="7" t="str">
        <f>""</f>
        <v/>
      </c>
      <c r="AY324" s="7" t="str">
        <f>""</f>
        <v/>
      </c>
      <c r="AZ324" s="118">
        <f t="shared" si="234"/>
        <v>1.6</v>
      </c>
      <c r="BA324" s="121" t="str">
        <f>""</f>
        <v/>
      </c>
      <c r="BB324" s="121" t="str">
        <f>""</f>
        <v/>
      </c>
      <c r="BC324" s="121" t="str">
        <f>""</f>
        <v/>
      </c>
    </row>
    <row r="325" spans="1:55" x14ac:dyDescent="0.25">
      <c r="A325" t="str">
        <f t="shared" si="229"/>
        <v>25517515</v>
      </c>
      <c r="D325">
        <v>2</v>
      </c>
      <c r="E325">
        <v>55</v>
      </c>
      <c r="F325">
        <v>175</v>
      </c>
      <c r="G325">
        <v>15</v>
      </c>
      <c r="H325">
        <v>15.9</v>
      </c>
      <c r="I325" t="str">
        <f>""</f>
        <v/>
      </c>
      <c r="J325" t="str">
        <f>""</f>
        <v/>
      </c>
      <c r="K325" t="str">
        <f>""</f>
        <v/>
      </c>
      <c r="L325" t="str">
        <f>""</f>
        <v/>
      </c>
      <c r="M325" s="114">
        <v>2697.3</v>
      </c>
      <c r="N325" s="7">
        <v>2697.3</v>
      </c>
      <c r="O325" s="7">
        <v>2697.3</v>
      </c>
      <c r="P325" s="7">
        <v>2697.3</v>
      </c>
      <c r="Q325">
        <v>1.3689</v>
      </c>
      <c r="R325">
        <v>1.3689</v>
      </c>
      <c r="S325">
        <v>1.3689</v>
      </c>
      <c r="T325">
        <v>1.3689</v>
      </c>
      <c r="U325">
        <f t="shared" si="230"/>
        <v>399</v>
      </c>
      <c r="V325">
        <f t="shared" si="230"/>
        <v>399</v>
      </c>
      <c r="W325">
        <f t="shared" si="230"/>
        <v>399</v>
      </c>
      <c r="X325">
        <f t="shared" si="230"/>
        <v>399</v>
      </c>
      <c r="Y325">
        <f t="shared" si="231"/>
        <v>69</v>
      </c>
      <c r="Z325">
        <f t="shared" si="231"/>
        <v>69</v>
      </c>
      <c r="AA325">
        <f t="shared" si="231"/>
        <v>69</v>
      </c>
      <c r="AB325">
        <f t="shared" si="231"/>
        <v>69</v>
      </c>
      <c r="AC325" s="212">
        <f t="shared" si="232"/>
        <v>3.1250046742848238E-2</v>
      </c>
      <c r="AD325" s="212">
        <f t="shared" si="232"/>
        <v>3.1250046742848238E-2</v>
      </c>
      <c r="AE325" s="212">
        <f t="shared" si="232"/>
        <v>3.1250046742848238E-2</v>
      </c>
      <c r="AF325" s="212">
        <f t="shared" si="232"/>
        <v>3.1250046742848238E-2</v>
      </c>
      <c r="AG325" s="166">
        <f t="shared" si="233"/>
        <v>2.0829999999999999E-4</v>
      </c>
      <c r="AH325" s="166">
        <f t="shared" si="233"/>
        <v>1.724</v>
      </c>
      <c r="AI325" s="166">
        <f t="shared" si="233"/>
        <v>2</v>
      </c>
      <c r="AJ325" s="166">
        <f t="shared" si="233"/>
        <v>4.6182900000000003E-4</v>
      </c>
      <c r="AK325" s="114" t="str">
        <f>""</f>
        <v/>
      </c>
      <c r="AL325" s="7" t="str">
        <f>""</f>
        <v/>
      </c>
      <c r="AM325" s="7" t="str">
        <f>""</f>
        <v/>
      </c>
      <c r="AN325" s="7" t="str">
        <f>""</f>
        <v/>
      </c>
      <c r="AO325" s="7" t="str">
        <f>""</f>
        <v/>
      </c>
      <c r="AP325" s="7" t="str">
        <f>""</f>
        <v/>
      </c>
      <c r="AQ325" s="7" t="str">
        <f>""</f>
        <v/>
      </c>
      <c r="AR325" s="7" t="str">
        <f>""</f>
        <v/>
      </c>
      <c r="AS325" s="7" t="str">
        <f>""</f>
        <v/>
      </c>
      <c r="AT325" s="7" t="str">
        <f>""</f>
        <v/>
      </c>
      <c r="AU325" s="7" t="str">
        <f>""</f>
        <v/>
      </c>
      <c r="AV325" s="7" t="str">
        <f>""</f>
        <v/>
      </c>
      <c r="AW325" s="7" t="str">
        <f>""</f>
        <v/>
      </c>
      <c r="AX325" s="7" t="str">
        <f>""</f>
        <v/>
      </c>
      <c r="AY325" s="7" t="str">
        <f>""</f>
        <v/>
      </c>
      <c r="AZ325" s="118">
        <f t="shared" si="234"/>
        <v>1.8</v>
      </c>
      <c r="BA325" s="121" t="str">
        <f>""</f>
        <v/>
      </c>
      <c r="BB325" s="121" t="str">
        <f>""</f>
        <v/>
      </c>
      <c r="BC325" s="121" t="str">
        <f>""</f>
        <v/>
      </c>
    </row>
    <row r="326" spans="1:55" x14ac:dyDescent="0.25">
      <c r="A326" t="str">
        <f t="shared" si="229"/>
        <v>25519515</v>
      </c>
      <c r="D326">
        <v>2</v>
      </c>
      <c r="E326">
        <v>55</v>
      </c>
      <c r="F326">
        <v>195</v>
      </c>
      <c r="G326">
        <v>15</v>
      </c>
      <c r="H326">
        <v>15.9</v>
      </c>
      <c r="I326" t="str">
        <f>""</f>
        <v/>
      </c>
      <c r="J326" t="str">
        <f>""</f>
        <v/>
      </c>
      <c r="K326" t="str">
        <f>""</f>
        <v/>
      </c>
      <c r="L326" t="str">
        <f>""</f>
        <v/>
      </c>
      <c r="M326" s="114">
        <v>3030.3</v>
      </c>
      <c r="N326" s="7">
        <v>3030.3</v>
      </c>
      <c r="O326" s="7">
        <v>3030.3</v>
      </c>
      <c r="P326" s="7">
        <v>3030.3</v>
      </c>
      <c r="Q326">
        <v>1.3689</v>
      </c>
      <c r="R326">
        <v>1.3689</v>
      </c>
      <c r="S326">
        <v>1.3689</v>
      </c>
      <c r="T326">
        <v>1.3689</v>
      </c>
      <c r="U326">
        <f t="shared" si="230"/>
        <v>448</v>
      </c>
      <c r="V326">
        <f t="shared" si="230"/>
        <v>448</v>
      </c>
      <c r="W326">
        <f t="shared" si="230"/>
        <v>448</v>
      </c>
      <c r="X326">
        <f t="shared" si="230"/>
        <v>448</v>
      </c>
      <c r="Y326">
        <f t="shared" si="231"/>
        <v>77</v>
      </c>
      <c r="Z326">
        <f t="shared" si="231"/>
        <v>77</v>
      </c>
      <c r="AA326">
        <f t="shared" si="231"/>
        <v>77</v>
      </c>
      <c r="AB326">
        <f t="shared" si="231"/>
        <v>77</v>
      </c>
      <c r="AC326" s="212">
        <f t="shared" si="232"/>
        <v>4.0015955393988736E-2</v>
      </c>
      <c r="AD326" s="212">
        <f t="shared" si="232"/>
        <v>4.0015955393988736E-2</v>
      </c>
      <c r="AE326" s="212">
        <f t="shared" si="232"/>
        <v>4.0015955393988736E-2</v>
      </c>
      <c r="AF326" s="212">
        <f t="shared" si="232"/>
        <v>4.0015955393988736E-2</v>
      </c>
      <c r="AG326" s="166">
        <f t="shared" si="233"/>
        <v>2.0829999999999999E-4</v>
      </c>
      <c r="AH326" s="166">
        <f t="shared" si="233"/>
        <v>1.724</v>
      </c>
      <c r="AI326" s="166">
        <f t="shared" si="233"/>
        <v>2</v>
      </c>
      <c r="AJ326" s="166">
        <f t="shared" si="233"/>
        <v>4.6182900000000003E-4</v>
      </c>
      <c r="AK326" s="114" t="str">
        <f>""</f>
        <v/>
      </c>
      <c r="AL326" s="7" t="str">
        <f>""</f>
        <v/>
      </c>
      <c r="AM326" s="7" t="str">
        <f>""</f>
        <v/>
      </c>
      <c r="AN326" s="7" t="str">
        <f>""</f>
        <v/>
      </c>
      <c r="AO326" s="7" t="str">
        <f>""</f>
        <v/>
      </c>
      <c r="AP326" s="7" t="str">
        <f>""</f>
        <v/>
      </c>
      <c r="AQ326" s="7" t="str">
        <f>""</f>
        <v/>
      </c>
      <c r="AR326" s="7" t="str">
        <f>""</f>
        <v/>
      </c>
      <c r="AS326" s="7" t="str">
        <f>""</f>
        <v/>
      </c>
      <c r="AT326" s="7" t="str">
        <f>""</f>
        <v/>
      </c>
      <c r="AU326" s="7" t="str">
        <f>""</f>
        <v/>
      </c>
      <c r="AV326" s="7" t="str">
        <f>""</f>
        <v/>
      </c>
      <c r="AW326" s="7" t="str">
        <f>""</f>
        <v/>
      </c>
      <c r="AX326" s="7" t="str">
        <f>""</f>
        <v/>
      </c>
      <c r="AY326" s="7" t="str">
        <f>""</f>
        <v/>
      </c>
      <c r="AZ326" s="118">
        <f t="shared" si="234"/>
        <v>2</v>
      </c>
      <c r="BA326" s="121" t="str">
        <f>""</f>
        <v/>
      </c>
      <c r="BB326" s="121" t="str">
        <f>""</f>
        <v/>
      </c>
      <c r="BC326" s="121" t="str">
        <f>""</f>
        <v/>
      </c>
    </row>
    <row r="327" spans="1:55" x14ac:dyDescent="0.25">
      <c r="A327" t="str">
        <f t="shared" si="229"/>
        <v>25521515</v>
      </c>
      <c r="D327">
        <v>2</v>
      </c>
      <c r="E327">
        <v>55</v>
      </c>
      <c r="F327">
        <v>215</v>
      </c>
      <c r="G327">
        <v>15</v>
      </c>
      <c r="H327">
        <v>15.9</v>
      </c>
      <c r="I327" t="str">
        <f>""</f>
        <v/>
      </c>
      <c r="J327" t="str">
        <f>""</f>
        <v/>
      </c>
      <c r="K327" t="str">
        <f>""</f>
        <v/>
      </c>
      <c r="L327" t="str">
        <f>""</f>
        <v/>
      </c>
      <c r="M327" s="114">
        <v>3363.3</v>
      </c>
      <c r="N327" s="7">
        <v>3363.3</v>
      </c>
      <c r="O327" s="7">
        <v>3363.3</v>
      </c>
      <c r="P327" s="7">
        <v>3363.3</v>
      </c>
      <c r="Q327">
        <v>1.3689</v>
      </c>
      <c r="R327">
        <v>1.3689</v>
      </c>
      <c r="S327">
        <v>1.3689</v>
      </c>
      <c r="T327">
        <v>1.3689</v>
      </c>
      <c r="U327">
        <f t="shared" si="230"/>
        <v>497</v>
      </c>
      <c r="V327">
        <f t="shared" si="230"/>
        <v>497</v>
      </c>
      <c r="W327">
        <f t="shared" si="230"/>
        <v>497</v>
      </c>
      <c r="X327">
        <f t="shared" si="230"/>
        <v>497</v>
      </c>
      <c r="Y327">
        <f t="shared" si="231"/>
        <v>85</v>
      </c>
      <c r="Z327">
        <f t="shared" si="231"/>
        <v>85</v>
      </c>
      <c r="AA327">
        <f t="shared" si="231"/>
        <v>85</v>
      </c>
      <c r="AB327">
        <f t="shared" si="231"/>
        <v>85</v>
      </c>
      <c r="AC327" s="212">
        <f t="shared" si="232"/>
        <v>5.0061592305978043E-2</v>
      </c>
      <c r="AD327" s="212">
        <f t="shared" si="232"/>
        <v>5.0061592305978043E-2</v>
      </c>
      <c r="AE327" s="212">
        <f t="shared" si="232"/>
        <v>5.0061592305978043E-2</v>
      </c>
      <c r="AF327" s="212">
        <f t="shared" si="232"/>
        <v>5.0061592305978043E-2</v>
      </c>
      <c r="AG327" s="166">
        <f t="shared" si="233"/>
        <v>2.0829999999999999E-4</v>
      </c>
      <c r="AH327" s="166">
        <f t="shared" si="233"/>
        <v>1.724</v>
      </c>
      <c r="AI327" s="166">
        <f t="shared" si="233"/>
        <v>2</v>
      </c>
      <c r="AJ327" s="166">
        <f t="shared" si="233"/>
        <v>4.6182900000000003E-4</v>
      </c>
      <c r="AK327" s="114" t="str">
        <f>""</f>
        <v/>
      </c>
      <c r="AL327" s="7" t="str">
        <f>""</f>
        <v/>
      </c>
      <c r="AM327" s="7" t="str">
        <f>""</f>
        <v/>
      </c>
      <c r="AN327" s="7" t="str">
        <f>""</f>
        <v/>
      </c>
      <c r="AO327" s="7" t="str">
        <f>""</f>
        <v/>
      </c>
      <c r="AP327" s="7" t="str">
        <f>""</f>
        <v/>
      </c>
      <c r="AQ327" s="7" t="str">
        <f>""</f>
        <v/>
      </c>
      <c r="AR327" s="7" t="str">
        <f>""</f>
        <v/>
      </c>
      <c r="AS327" s="7" t="str">
        <f>""</f>
        <v/>
      </c>
      <c r="AT327" s="7" t="str">
        <f>""</f>
        <v/>
      </c>
      <c r="AU327" s="7" t="str">
        <f>""</f>
        <v/>
      </c>
      <c r="AV327" s="7" t="str">
        <f>""</f>
        <v/>
      </c>
      <c r="AW327" s="7" t="str">
        <f>""</f>
        <v/>
      </c>
      <c r="AX327" s="7" t="str">
        <f>""</f>
        <v/>
      </c>
      <c r="AY327" s="7" t="str">
        <f>""</f>
        <v/>
      </c>
      <c r="AZ327" s="118">
        <f t="shared" si="234"/>
        <v>2.2000000000000002</v>
      </c>
      <c r="BA327" s="121" t="str">
        <f>""</f>
        <v/>
      </c>
      <c r="BB327" s="121" t="str">
        <f>""</f>
        <v/>
      </c>
      <c r="BC327" s="121" t="str">
        <f>""</f>
        <v/>
      </c>
    </row>
    <row r="328" spans="1:55" x14ac:dyDescent="0.25">
      <c r="A328" t="str">
        <f t="shared" si="229"/>
        <v>25523515</v>
      </c>
      <c r="D328">
        <v>2</v>
      </c>
      <c r="E328">
        <v>55</v>
      </c>
      <c r="F328">
        <v>235</v>
      </c>
      <c r="G328">
        <v>15</v>
      </c>
      <c r="H328">
        <v>15.9</v>
      </c>
      <c r="I328" t="str">
        <f>""</f>
        <v/>
      </c>
      <c r="J328" t="str">
        <f>""</f>
        <v/>
      </c>
      <c r="K328" t="str">
        <f>""</f>
        <v/>
      </c>
      <c r="L328" t="str">
        <f>""</f>
        <v/>
      </c>
      <c r="M328" s="114">
        <v>3696.3</v>
      </c>
      <c r="N328" s="7">
        <v>3696.3</v>
      </c>
      <c r="O328" s="7">
        <v>3696.3</v>
      </c>
      <c r="P328" s="7">
        <v>3696.3</v>
      </c>
      <c r="Q328">
        <v>1.3689</v>
      </c>
      <c r="R328">
        <v>1.3689</v>
      </c>
      <c r="S328">
        <v>1.3689</v>
      </c>
      <c r="T328">
        <v>1.3689</v>
      </c>
      <c r="U328">
        <f t="shared" si="230"/>
        <v>546</v>
      </c>
      <c r="V328">
        <f t="shared" si="230"/>
        <v>546</v>
      </c>
      <c r="W328">
        <f t="shared" si="230"/>
        <v>546</v>
      </c>
      <c r="X328">
        <f t="shared" si="230"/>
        <v>546</v>
      </c>
      <c r="Y328">
        <f t="shared" si="231"/>
        <v>94</v>
      </c>
      <c r="Z328">
        <f t="shared" si="231"/>
        <v>94</v>
      </c>
      <c r="AA328">
        <f t="shared" si="231"/>
        <v>94</v>
      </c>
      <c r="AB328">
        <f t="shared" si="231"/>
        <v>94</v>
      </c>
      <c r="AC328" s="212">
        <f t="shared" si="232"/>
        <v>6.2701387032347178E-2</v>
      </c>
      <c r="AD328" s="212">
        <f t="shared" si="232"/>
        <v>6.2701387032347178E-2</v>
      </c>
      <c r="AE328" s="212">
        <f t="shared" si="232"/>
        <v>6.2701387032347178E-2</v>
      </c>
      <c r="AF328" s="212">
        <f t="shared" si="232"/>
        <v>6.2701387032347178E-2</v>
      </c>
      <c r="AG328" s="166">
        <f t="shared" si="233"/>
        <v>2.0829999999999999E-4</v>
      </c>
      <c r="AH328" s="166">
        <f t="shared" si="233"/>
        <v>1.724</v>
      </c>
      <c r="AI328" s="166">
        <f t="shared" si="233"/>
        <v>2</v>
      </c>
      <c r="AJ328" s="166">
        <f t="shared" si="233"/>
        <v>4.6182900000000003E-4</v>
      </c>
      <c r="AK328" s="114" t="str">
        <f>""</f>
        <v/>
      </c>
      <c r="AL328" s="7" t="str">
        <f>""</f>
        <v/>
      </c>
      <c r="AM328" s="7" t="str">
        <f>""</f>
        <v/>
      </c>
      <c r="AN328" s="7" t="str">
        <f>""</f>
        <v/>
      </c>
      <c r="AO328" s="7" t="str">
        <f>""</f>
        <v/>
      </c>
      <c r="AP328" s="7" t="str">
        <f>""</f>
        <v/>
      </c>
      <c r="AQ328" s="7" t="str">
        <f>""</f>
        <v/>
      </c>
      <c r="AR328" s="7" t="str">
        <f>""</f>
        <v/>
      </c>
      <c r="AS328" s="7" t="str">
        <f>""</f>
        <v/>
      </c>
      <c r="AT328" s="7" t="str">
        <f>""</f>
        <v/>
      </c>
      <c r="AU328" s="7" t="str">
        <f>""</f>
        <v/>
      </c>
      <c r="AV328" s="7" t="str">
        <f>""</f>
        <v/>
      </c>
      <c r="AW328" s="7" t="str">
        <f>""</f>
        <v/>
      </c>
      <c r="AX328" s="7" t="str">
        <f>""</f>
        <v/>
      </c>
      <c r="AY328" s="7" t="str">
        <f>""</f>
        <v/>
      </c>
      <c r="AZ328" s="118">
        <f t="shared" si="234"/>
        <v>2.4</v>
      </c>
      <c r="BA328" s="121" t="str">
        <f>""</f>
        <v/>
      </c>
      <c r="BB328" s="121" t="str">
        <f>""</f>
        <v/>
      </c>
      <c r="BC328" s="121" t="str">
        <f>""</f>
        <v/>
      </c>
    </row>
    <row r="329" spans="1:55" x14ac:dyDescent="0.25">
      <c r="A329" t="str">
        <f t="shared" si="229"/>
        <v>2605515</v>
      </c>
      <c r="D329">
        <v>2</v>
      </c>
      <c r="E329">
        <v>60</v>
      </c>
      <c r="F329">
        <v>55</v>
      </c>
      <c r="G329">
        <v>15</v>
      </c>
      <c r="H329">
        <v>15.9</v>
      </c>
      <c r="I329" t="str">
        <f>""</f>
        <v/>
      </c>
      <c r="J329" t="str">
        <f>""</f>
        <v/>
      </c>
      <c r="K329" t="str">
        <f>""</f>
        <v/>
      </c>
      <c r="L329" t="str">
        <f>""</f>
        <v/>
      </c>
      <c r="M329" s="114">
        <v>720.72</v>
      </c>
      <c r="N329" s="7">
        <v>720.72</v>
      </c>
      <c r="O329" s="7">
        <v>720.72</v>
      </c>
      <c r="P329" s="7">
        <v>720.72</v>
      </c>
      <c r="Q329">
        <v>1.3579000000000001</v>
      </c>
      <c r="R329">
        <v>1.3579000000000001</v>
      </c>
      <c r="S329">
        <v>1.3579000000000001</v>
      </c>
      <c r="T329">
        <v>1.3579000000000001</v>
      </c>
      <c r="U329">
        <f t="shared" si="230"/>
        <v>108</v>
      </c>
      <c r="V329">
        <f t="shared" si="230"/>
        <v>108</v>
      </c>
      <c r="W329">
        <f t="shared" si="230"/>
        <v>108</v>
      </c>
      <c r="X329">
        <f t="shared" si="230"/>
        <v>108</v>
      </c>
      <c r="Y329">
        <f t="shared" si="231"/>
        <v>19</v>
      </c>
      <c r="Z329">
        <f t="shared" si="231"/>
        <v>19</v>
      </c>
      <c r="AA329">
        <f t="shared" si="231"/>
        <v>19</v>
      </c>
      <c r="AB329">
        <f t="shared" si="231"/>
        <v>19</v>
      </c>
      <c r="AC329" s="212">
        <f t="shared" si="232"/>
        <v>1.8993452222952176E-3</v>
      </c>
      <c r="AD329" s="212">
        <f t="shared" si="232"/>
        <v>1.8993452222952176E-3</v>
      </c>
      <c r="AE329" s="212">
        <f t="shared" si="232"/>
        <v>1.8993452222952176E-3</v>
      </c>
      <c r="AF329" s="212">
        <f t="shared" si="232"/>
        <v>1.8993452222952176E-3</v>
      </c>
      <c r="AG329" s="166">
        <f t="shared" si="233"/>
        <v>2.0829999999999999E-4</v>
      </c>
      <c r="AH329" s="166">
        <f t="shared" si="233"/>
        <v>1.724</v>
      </c>
      <c r="AI329" s="166">
        <f t="shared" si="233"/>
        <v>2</v>
      </c>
      <c r="AJ329" s="166">
        <f t="shared" si="233"/>
        <v>4.6182900000000003E-4</v>
      </c>
      <c r="AK329" s="114" t="str">
        <f>""</f>
        <v/>
      </c>
      <c r="AL329" s="7" t="str">
        <f>""</f>
        <v/>
      </c>
      <c r="AM329" s="7" t="str">
        <f>""</f>
        <v/>
      </c>
      <c r="AN329" s="7" t="str">
        <f>""</f>
        <v/>
      </c>
      <c r="AO329" s="7" t="str">
        <f>""</f>
        <v/>
      </c>
      <c r="AP329" s="7" t="str">
        <f>""</f>
        <v/>
      </c>
      <c r="AQ329" s="7" t="str">
        <f>""</f>
        <v/>
      </c>
      <c r="AR329" s="7" t="str">
        <f>""</f>
        <v/>
      </c>
      <c r="AS329" s="7" t="str">
        <f>""</f>
        <v/>
      </c>
      <c r="AT329" s="7" t="str">
        <f>""</f>
        <v/>
      </c>
      <c r="AU329" s="7" t="str">
        <f>""</f>
        <v/>
      </c>
      <c r="AV329" s="7" t="str">
        <f>""</f>
        <v/>
      </c>
      <c r="AW329" s="7" t="str">
        <f>""</f>
        <v/>
      </c>
      <c r="AX329" s="7" t="str">
        <f>""</f>
        <v/>
      </c>
      <c r="AY329" s="7" t="str">
        <f>""</f>
        <v/>
      </c>
      <c r="AZ329" s="118">
        <f t="shared" si="234"/>
        <v>0.6</v>
      </c>
      <c r="BA329" s="121" t="str">
        <f>""</f>
        <v/>
      </c>
      <c r="BB329" s="121" t="str">
        <f>""</f>
        <v/>
      </c>
      <c r="BC329" s="121" t="str">
        <f>""</f>
        <v/>
      </c>
    </row>
    <row r="330" spans="1:55" x14ac:dyDescent="0.25">
      <c r="A330" t="str">
        <f t="shared" si="229"/>
        <v>2606515</v>
      </c>
      <c r="D330">
        <v>2</v>
      </c>
      <c r="E330">
        <v>60</v>
      </c>
      <c r="F330">
        <v>65</v>
      </c>
      <c r="G330">
        <v>15</v>
      </c>
      <c r="H330">
        <v>15.9</v>
      </c>
      <c r="I330" t="str">
        <f>""</f>
        <v/>
      </c>
      <c r="J330" t="str">
        <f>""</f>
        <v/>
      </c>
      <c r="K330" t="str">
        <f>""</f>
        <v/>
      </c>
      <c r="L330" t="str">
        <f>""</f>
        <v/>
      </c>
      <c r="M330" s="114">
        <v>892.32</v>
      </c>
      <c r="N330" s="7">
        <v>892.32</v>
      </c>
      <c r="O330" s="7">
        <v>892.32</v>
      </c>
      <c r="P330" s="7">
        <v>892.32</v>
      </c>
      <c r="Q330">
        <v>1.3579000000000001</v>
      </c>
      <c r="R330">
        <v>1.3579000000000001</v>
      </c>
      <c r="S330">
        <v>1.3579000000000001</v>
      </c>
      <c r="T330">
        <v>1.3579000000000001</v>
      </c>
      <c r="U330">
        <f t="shared" si="230"/>
        <v>134</v>
      </c>
      <c r="V330">
        <f t="shared" si="230"/>
        <v>134</v>
      </c>
      <c r="W330">
        <f t="shared" si="230"/>
        <v>134</v>
      </c>
      <c r="X330">
        <f t="shared" si="230"/>
        <v>134</v>
      </c>
      <c r="Y330">
        <f t="shared" si="231"/>
        <v>23</v>
      </c>
      <c r="Z330">
        <f t="shared" si="231"/>
        <v>23</v>
      </c>
      <c r="AA330">
        <f t="shared" si="231"/>
        <v>23</v>
      </c>
      <c r="AB330">
        <f t="shared" si="231"/>
        <v>23</v>
      </c>
      <c r="AC330" s="212">
        <f t="shared" si="232"/>
        <v>2.8541681637924651E-3</v>
      </c>
      <c r="AD330" s="212">
        <f t="shared" si="232"/>
        <v>2.8541681637924651E-3</v>
      </c>
      <c r="AE330" s="212">
        <f t="shared" si="232"/>
        <v>2.8541681637924651E-3</v>
      </c>
      <c r="AF330" s="212">
        <f t="shared" si="232"/>
        <v>2.8541681637924651E-3</v>
      </c>
      <c r="AG330" s="166">
        <f t="shared" si="233"/>
        <v>2.0829999999999999E-4</v>
      </c>
      <c r="AH330" s="166">
        <f t="shared" si="233"/>
        <v>1.724</v>
      </c>
      <c r="AI330" s="166">
        <f t="shared" si="233"/>
        <v>2</v>
      </c>
      <c r="AJ330" s="166">
        <f t="shared" si="233"/>
        <v>4.6182900000000003E-4</v>
      </c>
      <c r="AK330" s="114" t="str">
        <f>""</f>
        <v/>
      </c>
      <c r="AL330" s="7" t="str">
        <f>""</f>
        <v/>
      </c>
      <c r="AM330" s="7" t="str">
        <f>""</f>
        <v/>
      </c>
      <c r="AN330" s="7" t="str">
        <f>""</f>
        <v/>
      </c>
      <c r="AO330" s="7" t="str">
        <f>""</f>
        <v/>
      </c>
      <c r="AP330" s="7" t="str">
        <f>""</f>
        <v/>
      </c>
      <c r="AQ330" s="7" t="str">
        <f>""</f>
        <v/>
      </c>
      <c r="AR330" s="7" t="str">
        <f>""</f>
        <v/>
      </c>
      <c r="AS330" s="7" t="str">
        <f>""</f>
        <v/>
      </c>
      <c r="AT330" s="7" t="str">
        <f>""</f>
        <v/>
      </c>
      <c r="AU330" s="7" t="str">
        <f>""</f>
        <v/>
      </c>
      <c r="AV330" s="7" t="str">
        <f>""</f>
        <v/>
      </c>
      <c r="AW330" s="7" t="str">
        <f>""</f>
        <v/>
      </c>
      <c r="AX330" s="7" t="str">
        <f>""</f>
        <v/>
      </c>
      <c r="AY330" s="7" t="str">
        <f>""</f>
        <v/>
      </c>
      <c r="AZ330" s="118">
        <f t="shared" si="234"/>
        <v>0.7</v>
      </c>
      <c r="BA330" s="121" t="str">
        <f>""</f>
        <v/>
      </c>
      <c r="BB330" s="121" t="str">
        <f>""</f>
        <v/>
      </c>
      <c r="BC330" s="121" t="str">
        <f>""</f>
        <v/>
      </c>
    </row>
    <row r="331" spans="1:55" x14ac:dyDescent="0.25">
      <c r="A331" t="str">
        <f t="shared" si="229"/>
        <v>2607515</v>
      </c>
      <c r="D331">
        <v>2</v>
      </c>
      <c r="E331">
        <v>60</v>
      </c>
      <c r="F331">
        <v>75</v>
      </c>
      <c r="G331">
        <v>15</v>
      </c>
      <c r="H331">
        <v>15.9</v>
      </c>
      <c r="I331" t="str">
        <f>""</f>
        <v/>
      </c>
      <c r="J331" t="str">
        <f>""</f>
        <v/>
      </c>
      <c r="K331" t="str">
        <f>""</f>
        <v/>
      </c>
      <c r="L331" t="str">
        <f>""</f>
        <v/>
      </c>
      <c r="M331" s="114">
        <v>1063.92</v>
      </c>
      <c r="N331" s="7">
        <v>1063.92</v>
      </c>
      <c r="O331" s="7">
        <v>1063.92</v>
      </c>
      <c r="P331" s="7">
        <v>1063.92</v>
      </c>
      <c r="Q331">
        <v>1.3579000000000001</v>
      </c>
      <c r="R331">
        <v>1.3579000000000001</v>
      </c>
      <c r="S331">
        <v>1.3579000000000001</v>
      </c>
      <c r="T331">
        <v>1.3579000000000001</v>
      </c>
      <c r="U331">
        <f t="shared" si="230"/>
        <v>160</v>
      </c>
      <c r="V331">
        <f t="shared" si="230"/>
        <v>160</v>
      </c>
      <c r="W331">
        <f t="shared" si="230"/>
        <v>160</v>
      </c>
      <c r="X331">
        <f t="shared" si="230"/>
        <v>160</v>
      </c>
      <c r="Y331">
        <f t="shared" si="231"/>
        <v>28</v>
      </c>
      <c r="Z331">
        <f t="shared" si="231"/>
        <v>28</v>
      </c>
      <c r="AA331">
        <f t="shared" si="231"/>
        <v>28</v>
      </c>
      <c r="AB331">
        <f t="shared" si="231"/>
        <v>28</v>
      </c>
      <c r="AC331" s="212">
        <f t="shared" si="232"/>
        <v>4.3215718715218093E-3</v>
      </c>
      <c r="AD331" s="212">
        <f t="shared" si="232"/>
        <v>4.3215718715218093E-3</v>
      </c>
      <c r="AE331" s="212">
        <f t="shared" si="232"/>
        <v>4.3215718715218093E-3</v>
      </c>
      <c r="AF331" s="212">
        <f t="shared" si="232"/>
        <v>4.3215718715218093E-3</v>
      </c>
      <c r="AG331" s="166">
        <f t="shared" si="233"/>
        <v>2.0829999999999999E-4</v>
      </c>
      <c r="AH331" s="166">
        <f t="shared" si="233"/>
        <v>1.724</v>
      </c>
      <c r="AI331" s="166">
        <f t="shared" si="233"/>
        <v>2</v>
      </c>
      <c r="AJ331" s="166">
        <f t="shared" si="233"/>
        <v>4.6182900000000003E-4</v>
      </c>
      <c r="AK331" s="114" t="str">
        <f>""</f>
        <v/>
      </c>
      <c r="AL331" s="7" t="str">
        <f>""</f>
        <v/>
      </c>
      <c r="AM331" s="7" t="str">
        <f>""</f>
        <v/>
      </c>
      <c r="AN331" s="7" t="str">
        <f>""</f>
        <v/>
      </c>
      <c r="AO331" s="7" t="str">
        <f>""</f>
        <v/>
      </c>
      <c r="AP331" s="7" t="str">
        <f>""</f>
        <v/>
      </c>
      <c r="AQ331" s="7" t="str">
        <f>""</f>
        <v/>
      </c>
      <c r="AR331" s="7" t="str">
        <f>""</f>
        <v/>
      </c>
      <c r="AS331" s="7" t="str">
        <f>""</f>
        <v/>
      </c>
      <c r="AT331" s="7" t="str">
        <f>""</f>
        <v/>
      </c>
      <c r="AU331" s="7" t="str">
        <f>""</f>
        <v/>
      </c>
      <c r="AV331" s="7" t="str">
        <f>""</f>
        <v/>
      </c>
      <c r="AW331" s="7" t="str">
        <f>""</f>
        <v/>
      </c>
      <c r="AX331" s="7" t="str">
        <f>""</f>
        <v/>
      </c>
      <c r="AY331" s="7" t="str">
        <f>""</f>
        <v/>
      </c>
      <c r="AZ331" s="118">
        <f t="shared" si="234"/>
        <v>0.8</v>
      </c>
      <c r="BA331" s="121" t="str">
        <f>""</f>
        <v/>
      </c>
      <c r="BB331" s="121" t="str">
        <f>""</f>
        <v/>
      </c>
      <c r="BC331" s="121" t="str">
        <f>""</f>
        <v/>
      </c>
    </row>
    <row r="332" spans="1:55" x14ac:dyDescent="0.25">
      <c r="A332" t="str">
        <f t="shared" si="229"/>
        <v>2608515</v>
      </c>
      <c r="D332">
        <v>2</v>
      </c>
      <c r="E332">
        <v>60</v>
      </c>
      <c r="F332">
        <v>85</v>
      </c>
      <c r="G332">
        <v>15</v>
      </c>
      <c r="H332">
        <v>15.9</v>
      </c>
      <c r="I332" t="str">
        <f>""</f>
        <v/>
      </c>
      <c r="J332" t="str">
        <f>""</f>
        <v/>
      </c>
      <c r="K332" t="str">
        <f>""</f>
        <v/>
      </c>
      <c r="L332" t="str">
        <f>""</f>
        <v/>
      </c>
      <c r="M332" s="114">
        <v>1235.52</v>
      </c>
      <c r="N332" s="7">
        <v>1235.52</v>
      </c>
      <c r="O332" s="7">
        <v>1235.52</v>
      </c>
      <c r="P332" s="7">
        <v>1235.52</v>
      </c>
      <c r="Q332">
        <v>1.3579000000000001</v>
      </c>
      <c r="R332">
        <v>1.3579000000000001</v>
      </c>
      <c r="S332">
        <v>1.3579000000000001</v>
      </c>
      <c r="T332">
        <v>1.3579000000000001</v>
      </c>
      <c r="U332">
        <f t="shared" si="230"/>
        <v>185</v>
      </c>
      <c r="V332">
        <f t="shared" si="230"/>
        <v>185</v>
      </c>
      <c r="W332">
        <f t="shared" si="230"/>
        <v>185</v>
      </c>
      <c r="X332">
        <f t="shared" si="230"/>
        <v>185</v>
      </c>
      <c r="Y332">
        <f t="shared" si="231"/>
        <v>32</v>
      </c>
      <c r="Z332">
        <f t="shared" si="231"/>
        <v>32</v>
      </c>
      <c r="AA332">
        <f t="shared" si="231"/>
        <v>32</v>
      </c>
      <c r="AB332">
        <f t="shared" si="231"/>
        <v>32</v>
      </c>
      <c r="AC332" s="212">
        <f t="shared" si="232"/>
        <v>5.7685869857253122E-3</v>
      </c>
      <c r="AD332" s="212">
        <f t="shared" si="232"/>
        <v>5.7685869857253122E-3</v>
      </c>
      <c r="AE332" s="212">
        <f t="shared" si="232"/>
        <v>5.7685869857253122E-3</v>
      </c>
      <c r="AF332" s="212">
        <f t="shared" si="232"/>
        <v>5.7685869857253122E-3</v>
      </c>
      <c r="AG332" s="166">
        <f t="shared" si="233"/>
        <v>2.0829999999999999E-4</v>
      </c>
      <c r="AH332" s="166">
        <f t="shared" si="233"/>
        <v>1.724</v>
      </c>
      <c r="AI332" s="166">
        <f t="shared" si="233"/>
        <v>2</v>
      </c>
      <c r="AJ332" s="166">
        <f t="shared" si="233"/>
        <v>4.6182900000000003E-4</v>
      </c>
      <c r="AK332" s="114" t="str">
        <f>""</f>
        <v/>
      </c>
      <c r="AL332" s="7" t="str">
        <f>""</f>
        <v/>
      </c>
      <c r="AM332" s="7" t="str">
        <f>""</f>
        <v/>
      </c>
      <c r="AN332" s="7" t="str">
        <f>""</f>
        <v/>
      </c>
      <c r="AO332" s="7" t="str">
        <f>""</f>
        <v/>
      </c>
      <c r="AP332" s="7" t="str">
        <f>""</f>
        <v/>
      </c>
      <c r="AQ332" s="7" t="str">
        <f>""</f>
        <v/>
      </c>
      <c r="AR332" s="7" t="str">
        <f>""</f>
        <v/>
      </c>
      <c r="AS332" s="7" t="str">
        <f>""</f>
        <v/>
      </c>
      <c r="AT332" s="7" t="str">
        <f>""</f>
        <v/>
      </c>
      <c r="AU332" s="7" t="str">
        <f>""</f>
        <v/>
      </c>
      <c r="AV332" s="7" t="str">
        <f>""</f>
        <v/>
      </c>
      <c r="AW332" s="7" t="str">
        <f>""</f>
        <v/>
      </c>
      <c r="AX332" s="7" t="str">
        <f>""</f>
        <v/>
      </c>
      <c r="AY332" s="7" t="str">
        <f>""</f>
        <v/>
      </c>
      <c r="AZ332" s="118">
        <f t="shared" si="234"/>
        <v>0.9</v>
      </c>
      <c r="BA332" s="121" t="str">
        <f>""</f>
        <v/>
      </c>
      <c r="BB332" s="121" t="str">
        <f>""</f>
        <v/>
      </c>
      <c r="BC332" s="121" t="str">
        <f>""</f>
        <v/>
      </c>
    </row>
    <row r="333" spans="1:55" x14ac:dyDescent="0.25">
      <c r="A333" t="str">
        <f t="shared" si="229"/>
        <v>2609515</v>
      </c>
      <c r="D333">
        <v>2</v>
      </c>
      <c r="E333">
        <v>60</v>
      </c>
      <c r="F333">
        <v>95</v>
      </c>
      <c r="G333">
        <v>15</v>
      </c>
      <c r="H333">
        <v>15.9</v>
      </c>
      <c r="I333" t="str">
        <f>""</f>
        <v/>
      </c>
      <c r="J333" t="str">
        <f>""</f>
        <v/>
      </c>
      <c r="K333" t="str">
        <f>""</f>
        <v/>
      </c>
      <c r="L333" t="str">
        <f>""</f>
        <v/>
      </c>
      <c r="M333" s="114">
        <v>1407.12</v>
      </c>
      <c r="N333" s="7">
        <v>1407.12</v>
      </c>
      <c r="O333" s="7">
        <v>1407.12</v>
      </c>
      <c r="P333" s="7">
        <v>1407.12</v>
      </c>
      <c r="Q333">
        <v>1.3579000000000001</v>
      </c>
      <c r="R333">
        <v>1.3579000000000001</v>
      </c>
      <c r="S333">
        <v>1.3579000000000001</v>
      </c>
      <c r="T333">
        <v>1.3579000000000001</v>
      </c>
      <c r="U333">
        <f t="shared" si="230"/>
        <v>211</v>
      </c>
      <c r="V333">
        <f t="shared" si="230"/>
        <v>211</v>
      </c>
      <c r="W333">
        <f t="shared" si="230"/>
        <v>211</v>
      </c>
      <c r="X333">
        <f t="shared" si="230"/>
        <v>211</v>
      </c>
      <c r="Y333">
        <f t="shared" si="231"/>
        <v>36</v>
      </c>
      <c r="Z333">
        <f t="shared" si="231"/>
        <v>36</v>
      </c>
      <c r="AA333">
        <f t="shared" si="231"/>
        <v>36</v>
      </c>
      <c r="AB333">
        <f t="shared" si="231"/>
        <v>36</v>
      </c>
      <c r="AC333" s="212">
        <f t="shared" si="232"/>
        <v>7.4517537488145904E-3</v>
      </c>
      <c r="AD333" s="212">
        <f t="shared" si="232"/>
        <v>7.4517537488145904E-3</v>
      </c>
      <c r="AE333" s="212">
        <f t="shared" si="232"/>
        <v>7.4517537488145904E-3</v>
      </c>
      <c r="AF333" s="212">
        <f t="shared" si="232"/>
        <v>7.4517537488145904E-3</v>
      </c>
      <c r="AG333" s="166">
        <f t="shared" si="233"/>
        <v>2.0829999999999999E-4</v>
      </c>
      <c r="AH333" s="166">
        <f t="shared" si="233"/>
        <v>1.724</v>
      </c>
      <c r="AI333" s="166">
        <f t="shared" si="233"/>
        <v>2</v>
      </c>
      <c r="AJ333" s="166">
        <f t="shared" si="233"/>
        <v>4.6182900000000003E-4</v>
      </c>
      <c r="AK333" s="114" t="str">
        <f>""</f>
        <v/>
      </c>
      <c r="AL333" s="7" t="str">
        <f>""</f>
        <v/>
      </c>
      <c r="AM333" s="7" t="str">
        <f>""</f>
        <v/>
      </c>
      <c r="AN333" s="7" t="str">
        <f>""</f>
        <v/>
      </c>
      <c r="AO333" s="7" t="str">
        <f>""</f>
        <v/>
      </c>
      <c r="AP333" s="7" t="str">
        <f>""</f>
        <v/>
      </c>
      <c r="AQ333" s="7" t="str">
        <f>""</f>
        <v/>
      </c>
      <c r="AR333" s="7" t="str">
        <f>""</f>
        <v/>
      </c>
      <c r="AS333" s="7" t="str">
        <f>""</f>
        <v/>
      </c>
      <c r="AT333" s="7" t="str">
        <f>""</f>
        <v/>
      </c>
      <c r="AU333" s="7" t="str">
        <f>""</f>
        <v/>
      </c>
      <c r="AV333" s="7" t="str">
        <f>""</f>
        <v/>
      </c>
      <c r="AW333" s="7" t="str">
        <f>""</f>
        <v/>
      </c>
      <c r="AX333" s="7" t="str">
        <f>""</f>
        <v/>
      </c>
      <c r="AY333" s="7" t="str">
        <f>""</f>
        <v/>
      </c>
      <c r="AZ333" s="118">
        <f t="shared" si="234"/>
        <v>1</v>
      </c>
      <c r="BA333" s="121" t="str">
        <f>""</f>
        <v/>
      </c>
      <c r="BB333" s="121" t="str">
        <f>""</f>
        <v/>
      </c>
      <c r="BC333" s="121" t="str">
        <f>""</f>
        <v/>
      </c>
    </row>
    <row r="334" spans="1:55" x14ac:dyDescent="0.25">
      <c r="A334" t="str">
        <f t="shared" si="229"/>
        <v>26010515</v>
      </c>
      <c r="D334">
        <v>2</v>
      </c>
      <c r="E334">
        <v>60</v>
      </c>
      <c r="F334">
        <v>105</v>
      </c>
      <c r="G334">
        <v>15</v>
      </c>
      <c r="H334">
        <v>15.9</v>
      </c>
      <c r="I334" t="str">
        <f>""</f>
        <v/>
      </c>
      <c r="J334" t="str">
        <f>""</f>
        <v/>
      </c>
      <c r="K334" t="str">
        <f>""</f>
        <v/>
      </c>
      <c r="L334" t="str">
        <f>""</f>
        <v/>
      </c>
      <c r="M334" s="114">
        <v>1578.72</v>
      </c>
      <c r="N334" s="7">
        <v>1578.72</v>
      </c>
      <c r="O334" s="7">
        <v>1578.72</v>
      </c>
      <c r="P334" s="7">
        <v>1578.72</v>
      </c>
      <c r="Q334">
        <v>1.3579000000000001</v>
      </c>
      <c r="R334">
        <v>1.3579000000000001</v>
      </c>
      <c r="S334">
        <v>1.3579000000000001</v>
      </c>
      <c r="T334">
        <v>1.3579000000000001</v>
      </c>
      <c r="U334">
        <f t="shared" si="230"/>
        <v>237</v>
      </c>
      <c r="V334">
        <f t="shared" si="230"/>
        <v>237</v>
      </c>
      <c r="W334">
        <f t="shared" si="230"/>
        <v>237</v>
      </c>
      <c r="X334">
        <f t="shared" si="230"/>
        <v>237</v>
      </c>
      <c r="Y334">
        <f t="shared" si="231"/>
        <v>41</v>
      </c>
      <c r="Z334">
        <f t="shared" si="231"/>
        <v>41</v>
      </c>
      <c r="AA334">
        <f t="shared" si="231"/>
        <v>41</v>
      </c>
      <c r="AB334">
        <f t="shared" si="231"/>
        <v>41</v>
      </c>
      <c r="AC334" s="212">
        <f t="shared" si="232"/>
        <v>9.8391470978228604E-3</v>
      </c>
      <c r="AD334" s="212">
        <f t="shared" si="232"/>
        <v>9.8391470978228604E-3</v>
      </c>
      <c r="AE334" s="212">
        <f t="shared" si="232"/>
        <v>9.8391470978228604E-3</v>
      </c>
      <c r="AF334" s="212">
        <f t="shared" si="232"/>
        <v>9.8391470978228604E-3</v>
      </c>
      <c r="AG334" s="166">
        <f t="shared" si="233"/>
        <v>2.0829999999999999E-4</v>
      </c>
      <c r="AH334" s="166">
        <f t="shared" si="233"/>
        <v>1.724</v>
      </c>
      <c r="AI334" s="166">
        <f t="shared" si="233"/>
        <v>2</v>
      </c>
      <c r="AJ334" s="166">
        <f t="shared" si="233"/>
        <v>4.6182900000000003E-4</v>
      </c>
      <c r="AK334" s="114" t="str">
        <f>""</f>
        <v/>
      </c>
      <c r="AL334" s="7" t="str">
        <f>""</f>
        <v/>
      </c>
      <c r="AM334" s="7" t="str">
        <f>""</f>
        <v/>
      </c>
      <c r="AN334" s="7" t="str">
        <f>""</f>
        <v/>
      </c>
      <c r="AO334" s="7" t="str">
        <f>""</f>
        <v/>
      </c>
      <c r="AP334" s="7" t="str">
        <f>""</f>
        <v/>
      </c>
      <c r="AQ334" s="7" t="str">
        <f>""</f>
        <v/>
      </c>
      <c r="AR334" s="7" t="str">
        <f>""</f>
        <v/>
      </c>
      <c r="AS334" s="7" t="str">
        <f>""</f>
        <v/>
      </c>
      <c r="AT334" s="7" t="str">
        <f>""</f>
        <v/>
      </c>
      <c r="AU334" s="7" t="str">
        <f>""</f>
        <v/>
      </c>
      <c r="AV334" s="7" t="str">
        <f>""</f>
        <v/>
      </c>
      <c r="AW334" s="7" t="str">
        <f>""</f>
        <v/>
      </c>
      <c r="AX334" s="7" t="str">
        <f>""</f>
        <v/>
      </c>
      <c r="AY334" s="7" t="str">
        <f>""</f>
        <v/>
      </c>
      <c r="AZ334" s="118">
        <f t="shared" si="234"/>
        <v>1.1000000000000001</v>
      </c>
      <c r="BA334" s="121" t="str">
        <f>""</f>
        <v/>
      </c>
      <c r="BB334" s="121" t="str">
        <f>""</f>
        <v/>
      </c>
      <c r="BC334" s="121" t="str">
        <f>""</f>
        <v/>
      </c>
    </row>
    <row r="335" spans="1:55" x14ac:dyDescent="0.25">
      <c r="A335" t="str">
        <f t="shared" si="229"/>
        <v>26011515</v>
      </c>
      <c r="D335">
        <v>2</v>
      </c>
      <c r="E335">
        <v>60</v>
      </c>
      <c r="F335">
        <v>115</v>
      </c>
      <c r="G335">
        <v>15</v>
      </c>
      <c r="H335">
        <v>15.9</v>
      </c>
      <c r="I335" t="str">
        <f>""</f>
        <v/>
      </c>
      <c r="J335" t="str">
        <f>""</f>
        <v/>
      </c>
      <c r="K335" t="str">
        <f>""</f>
        <v/>
      </c>
      <c r="L335" t="str">
        <f>""</f>
        <v/>
      </c>
      <c r="M335" s="114">
        <v>1750.32</v>
      </c>
      <c r="N335" s="7">
        <v>1750.32</v>
      </c>
      <c r="O335" s="7">
        <v>1750.32</v>
      </c>
      <c r="P335" s="7">
        <v>1750.32</v>
      </c>
      <c r="Q335">
        <v>1.3579000000000001</v>
      </c>
      <c r="R335">
        <v>1.3579000000000001</v>
      </c>
      <c r="S335">
        <v>1.3579000000000001</v>
      </c>
      <c r="T335">
        <v>1.3579000000000001</v>
      </c>
      <c r="U335">
        <f t="shared" si="230"/>
        <v>263</v>
      </c>
      <c r="V335">
        <f t="shared" si="230"/>
        <v>263</v>
      </c>
      <c r="W335">
        <f t="shared" si="230"/>
        <v>263</v>
      </c>
      <c r="X335">
        <f t="shared" si="230"/>
        <v>263</v>
      </c>
      <c r="Y335">
        <f t="shared" si="231"/>
        <v>45</v>
      </c>
      <c r="Z335">
        <f t="shared" si="231"/>
        <v>45</v>
      </c>
      <c r="AA335">
        <f t="shared" si="231"/>
        <v>45</v>
      </c>
      <c r="AB335">
        <f t="shared" si="231"/>
        <v>45</v>
      </c>
      <c r="AC335" s="212">
        <f t="shared" si="232"/>
        <v>1.2073581074392142E-2</v>
      </c>
      <c r="AD335" s="212">
        <f t="shared" si="232"/>
        <v>1.2073581074392142E-2</v>
      </c>
      <c r="AE335" s="212">
        <f t="shared" si="232"/>
        <v>1.2073581074392142E-2</v>
      </c>
      <c r="AF335" s="212">
        <f t="shared" si="232"/>
        <v>1.2073581074392142E-2</v>
      </c>
      <c r="AG335" s="166">
        <f t="shared" si="233"/>
        <v>2.0829999999999999E-4</v>
      </c>
      <c r="AH335" s="166">
        <f t="shared" si="233"/>
        <v>1.724</v>
      </c>
      <c r="AI335" s="166">
        <f t="shared" si="233"/>
        <v>2</v>
      </c>
      <c r="AJ335" s="166">
        <f t="shared" si="233"/>
        <v>4.6182900000000003E-4</v>
      </c>
      <c r="AK335" s="114" t="str">
        <f>""</f>
        <v/>
      </c>
      <c r="AL335" s="7" t="str">
        <f>""</f>
        <v/>
      </c>
      <c r="AM335" s="7" t="str">
        <f>""</f>
        <v/>
      </c>
      <c r="AN335" s="7" t="str">
        <f>""</f>
        <v/>
      </c>
      <c r="AO335" s="7" t="str">
        <f>""</f>
        <v/>
      </c>
      <c r="AP335" s="7" t="str">
        <f>""</f>
        <v/>
      </c>
      <c r="AQ335" s="7" t="str">
        <f>""</f>
        <v/>
      </c>
      <c r="AR335" s="7" t="str">
        <f>""</f>
        <v/>
      </c>
      <c r="AS335" s="7" t="str">
        <f>""</f>
        <v/>
      </c>
      <c r="AT335" s="7" t="str">
        <f>""</f>
        <v/>
      </c>
      <c r="AU335" s="7" t="str">
        <f>""</f>
        <v/>
      </c>
      <c r="AV335" s="7" t="str">
        <f>""</f>
        <v/>
      </c>
      <c r="AW335" s="7" t="str">
        <f>""</f>
        <v/>
      </c>
      <c r="AX335" s="7" t="str">
        <f>""</f>
        <v/>
      </c>
      <c r="AY335" s="7" t="str">
        <f>""</f>
        <v/>
      </c>
      <c r="AZ335" s="118">
        <f t="shared" si="234"/>
        <v>1.2</v>
      </c>
      <c r="BA335" s="121" t="str">
        <f>""</f>
        <v/>
      </c>
      <c r="BB335" s="121" t="str">
        <f>""</f>
        <v/>
      </c>
      <c r="BC335" s="121" t="str">
        <f>""</f>
        <v/>
      </c>
    </row>
    <row r="336" spans="1:55" x14ac:dyDescent="0.25">
      <c r="A336" t="str">
        <f t="shared" si="229"/>
        <v>26013515</v>
      </c>
      <c r="D336">
        <v>2</v>
      </c>
      <c r="E336">
        <v>60</v>
      </c>
      <c r="F336">
        <v>135</v>
      </c>
      <c r="G336">
        <v>15</v>
      </c>
      <c r="H336">
        <v>15.9</v>
      </c>
      <c r="I336" t="str">
        <f>""</f>
        <v/>
      </c>
      <c r="J336" t="str">
        <f>""</f>
        <v/>
      </c>
      <c r="K336" t="str">
        <f>""</f>
        <v/>
      </c>
      <c r="L336" t="str">
        <f>""</f>
        <v/>
      </c>
      <c r="M336" s="114">
        <v>2093.52</v>
      </c>
      <c r="N336" s="7">
        <v>2093.52</v>
      </c>
      <c r="O336" s="7">
        <v>2093.52</v>
      </c>
      <c r="P336" s="7">
        <v>2093.52</v>
      </c>
      <c r="Q336">
        <v>1.3579000000000001</v>
      </c>
      <c r="R336">
        <v>1.3579000000000001</v>
      </c>
      <c r="S336">
        <v>1.3579000000000001</v>
      </c>
      <c r="T336">
        <v>1.3579000000000001</v>
      </c>
      <c r="U336">
        <f t="shared" si="230"/>
        <v>314</v>
      </c>
      <c r="V336">
        <f t="shared" si="230"/>
        <v>314</v>
      </c>
      <c r="W336">
        <f t="shared" si="230"/>
        <v>314</v>
      </c>
      <c r="X336">
        <f t="shared" si="230"/>
        <v>314</v>
      </c>
      <c r="Y336">
        <f t="shared" si="231"/>
        <v>54</v>
      </c>
      <c r="Z336">
        <f t="shared" si="231"/>
        <v>54</v>
      </c>
      <c r="AA336">
        <f t="shared" si="231"/>
        <v>54</v>
      </c>
      <c r="AB336">
        <f t="shared" si="231"/>
        <v>54</v>
      </c>
      <c r="AC336" s="212">
        <f t="shared" si="232"/>
        <v>1.797222242280748E-2</v>
      </c>
      <c r="AD336" s="212">
        <f t="shared" si="232"/>
        <v>1.797222242280748E-2</v>
      </c>
      <c r="AE336" s="212">
        <f t="shared" si="232"/>
        <v>1.797222242280748E-2</v>
      </c>
      <c r="AF336" s="212">
        <f t="shared" si="232"/>
        <v>1.797222242280748E-2</v>
      </c>
      <c r="AG336" s="166">
        <f t="shared" si="233"/>
        <v>2.0829999999999999E-4</v>
      </c>
      <c r="AH336" s="166">
        <f t="shared" si="233"/>
        <v>1.724</v>
      </c>
      <c r="AI336" s="166">
        <f t="shared" si="233"/>
        <v>2</v>
      </c>
      <c r="AJ336" s="166">
        <f t="shared" si="233"/>
        <v>4.6182900000000003E-4</v>
      </c>
      <c r="AK336" s="114" t="str">
        <f>""</f>
        <v/>
      </c>
      <c r="AL336" s="7" t="str">
        <f>""</f>
        <v/>
      </c>
      <c r="AM336" s="7" t="str">
        <f>""</f>
        <v/>
      </c>
      <c r="AN336" s="7" t="str">
        <f>""</f>
        <v/>
      </c>
      <c r="AO336" s="7" t="str">
        <f>""</f>
        <v/>
      </c>
      <c r="AP336" s="7" t="str">
        <f>""</f>
        <v/>
      </c>
      <c r="AQ336" s="7" t="str">
        <f>""</f>
        <v/>
      </c>
      <c r="AR336" s="7" t="str">
        <f>""</f>
        <v/>
      </c>
      <c r="AS336" s="7" t="str">
        <f>""</f>
        <v/>
      </c>
      <c r="AT336" s="7" t="str">
        <f>""</f>
        <v/>
      </c>
      <c r="AU336" s="7" t="str">
        <f>""</f>
        <v/>
      </c>
      <c r="AV336" s="7" t="str">
        <f>""</f>
        <v/>
      </c>
      <c r="AW336" s="7" t="str">
        <f>""</f>
        <v/>
      </c>
      <c r="AX336" s="7" t="str">
        <f>""</f>
        <v/>
      </c>
      <c r="AY336" s="7" t="str">
        <f>""</f>
        <v/>
      </c>
      <c r="AZ336" s="118">
        <f t="shared" si="234"/>
        <v>1.4</v>
      </c>
      <c r="BA336" s="121" t="str">
        <f>""</f>
        <v/>
      </c>
      <c r="BB336" s="121" t="str">
        <f>""</f>
        <v/>
      </c>
      <c r="BC336" s="121" t="str">
        <f>""</f>
        <v/>
      </c>
    </row>
    <row r="337" spans="1:55" x14ac:dyDescent="0.25">
      <c r="A337" t="str">
        <f t="shared" si="229"/>
        <v>26015515</v>
      </c>
      <c r="D337">
        <v>2</v>
      </c>
      <c r="E337">
        <v>60</v>
      </c>
      <c r="F337">
        <v>155</v>
      </c>
      <c r="G337">
        <v>15</v>
      </c>
      <c r="H337">
        <v>15.9</v>
      </c>
      <c r="I337" t="str">
        <f>""</f>
        <v/>
      </c>
      <c r="J337" t="str">
        <f>""</f>
        <v/>
      </c>
      <c r="K337" t="str">
        <f>""</f>
        <v/>
      </c>
      <c r="L337" t="str">
        <f>""</f>
        <v/>
      </c>
      <c r="M337" s="114">
        <v>2436.7199999999998</v>
      </c>
      <c r="N337" s="7">
        <v>2436.7199999999998</v>
      </c>
      <c r="O337" s="7">
        <v>2436.7199999999998</v>
      </c>
      <c r="P337" s="7">
        <v>2436.7199999999998</v>
      </c>
      <c r="Q337">
        <v>1.3579000000000001</v>
      </c>
      <c r="R337">
        <v>1.3579000000000001</v>
      </c>
      <c r="S337">
        <v>1.3579000000000001</v>
      </c>
      <c r="T337">
        <v>1.3579000000000001</v>
      </c>
      <c r="U337">
        <f t="shared" si="230"/>
        <v>366</v>
      </c>
      <c r="V337">
        <f t="shared" si="230"/>
        <v>366</v>
      </c>
      <c r="W337">
        <f t="shared" si="230"/>
        <v>366</v>
      </c>
      <c r="X337">
        <f t="shared" si="230"/>
        <v>366</v>
      </c>
      <c r="Y337">
        <f t="shared" si="231"/>
        <v>63</v>
      </c>
      <c r="Z337">
        <f t="shared" si="231"/>
        <v>63</v>
      </c>
      <c r="AA337">
        <f t="shared" si="231"/>
        <v>63</v>
      </c>
      <c r="AB337">
        <f t="shared" si="231"/>
        <v>63</v>
      </c>
      <c r="AC337" s="212">
        <f t="shared" si="232"/>
        <v>2.5224348551629628E-2</v>
      </c>
      <c r="AD337" s="212">
        <f t="shared" si="232"/>
        <v>2.5224348551629628E-2</v>
      </c>
      <c r="AE337" s="212">
        <f t="shared" si="232"/>
        <v>2.5224348551629628E-2</v>
      </c>
      <c r="AF337" s="212">
        <f t="shared" si="232"/>
        <v>2.5224348551629628E-2</v>
      </c>
      <c r="AG337" s="166">
        <f t="shared" si="233"/>
        <v>2.0829999999999999E-4</v>
      </c>
      <c r="AH337" s="166">
        <f t="shared" si="233"/>
        <v>1.724</v>
      </c>
      <c r="AI337" s="166">
        <f t="shared" si="233"/>
        <v>2</v>
      </c>
      <c r="AJ337" s="166">
        <f t="shared" si="233"/>
        <v>4.6182900000000003E-4</v>
      </c>
      <c r="AK337" s="114" t="str">
        <f>""</f>
        <v/>
      </c>
      <c r="AL337" s="7" t="str">
        <f>""</f>
        <v/>
      </c>
      <c r="AM337" s="7" t="str">
        <f>""</f>
        <v/>
      </c>
      <c r="AN337" s="7" t="str">
        <f>""</f>
        <v/>
      </c>
      <c r="AO337" s="7" t="str">
        <f>""</f>
        <v/>
      </c>
      <c r="AP337" s="7" t="str">
        <f>""</f>
        <v/>
      </c>
      <c r="AQ337" s="7" t="str">
        <f>""</f>
        <v/>
      </c>
      <c r="AR337" s="7" t="str">
        <f>""</f>
        <v/>
      </c>
      <c r="AS337" s="7" t="str">
        <f>""</f>
        <v/>
      </c>
      <c r="AT337" s="7" t="str">
        <f>""</f>
        <v/>
      </c>
      <c r="AU337" s="7" t="str">
        <f>""</f>
        <v/>
      </c>
      <c r="AV337" s="7" t="str">
        <f>""</f>
        <v/>
      </c>
      <c r="AW337" s="7" t="str">
        <f>""</f>
        <v/>
      </c>
      <c r="AX337" s="7" t="str">
        <f>""</f>
        <v/>
      </c>
      <c r="AY337" s="7" t="str">
        <f>""</f>
        <v/>
      </c>
      <c r="AZ337" s="118">
        <f t="shared" si="234"/>
        <v>1.6</v>
      </c>
      <c r="BA337" s="121" t="str">
        <f>""</f>
        <v/>
      </c>
      <c r="BB337" s="121" t="str">
        <f>""</f>
        <v/>
      </c>
      <c r="BC337" s="121" t="str">
        <f>""</f>
        <v/>
      </c>
    </row>
    <row r="338" spans="1:55" x14ac:dyDescent="0.25">
      <c r="A338" t="str">
        <f t="shared" si="229"/>
        <v>26017515</v>
      </c>
      <c r="D338">
        <v>2</v>
      </c>
      <c r="E338">
        <v>60</v>
      </c>
      <c r="F338">
        <v>175</v>
      </c>
      <c r="G338">
        <v>15</v>
      </c>
      <c r="H338">
        <v>15.9</v>
      </c>
      <c r="I338" t="str">
        <f>""</f>
        <v/>
      </c>
      <c r="J338" t="str">
        <f>""</f>
        <v/>
      </c>
      <c r="K338" t="str">
        <f>""</f>
        <v/>
      </c>
      <c r="L338" t="str">
        <f>""</f>
        <v/>
      </c>
      <c r="M338" s="114">
        <v>2779.92</v>
      </c>
      <c r="N338" s="7">
        <v>2779.92</v>
      </c>
      <c r="O338" s="7">
        <v>2779.92</v>
      </c>
      <c r="P338" s="7">
        <v>2779.92</v>
      </c>
      <c r="Q338">
        <v>1.3579000000000001</v>
      </c>
      <c r="R338">
        <v>1.3579000000000001</v>
      </c>
      <c r="S338">
        <v>1.3579000000000001</v>
      </c>
      <c r="T338">
        <v>1.3579000000000001</v>
      </c>
      <c r="U338">
        <f t="shared" si="230"/>
        <v>417</v>
      </c>
      <c r="V338">
        <f t="shared" si="230"/>
        <v>417</v>
      </c>
      <c r="W338">
        <f t="shared" si="230"/>
        <v>417</v>
      </c>
      <c r="X338">
        <f t="shared" si="230"/>
        <v>417</v>
      </c>
      <c r="Y338">
        <f t="shared" si="231"/>
        <v>72</v>
      </c>
      <c r="Z338">
        <f t="shared" si="231"/>
        <v>72</v>
      </c>
      <c r="AA338">
        <f t="shared" si="231"/>
        <v>72</v>
      </c>
      <c r="AB338">
        <f t="shared" si="231"/>
        <v>72</v>
      </c>
      <c r="AC338" s="212">
        <f t="shared" si="232"/>
        <v>3.3903150891047389E-2</v>
      </c>
      <c r="AD338" s="212">
        <f t="shared" si="232"/>
        <v>3.3903150891047389E-2</v>
      </c>
      <c r="AE338" s="212">
        <f t="shared" si="232"/>
        <v>3.3903150891047389E-2</v>
      </c>
      <c r="AF338" s="212">
        <f t="shared" si="232"/>
        <v>3.3903150891047389E-2</v>
      </c>
      <c r="AG338" s="166">
        <f t="shared" si="233"/>
        <v>2.0829999999999999E-4</v>
      </c>
      <c r="AH338" s="166">
        <f t="shared" si="233"/>
        <v>1.724</v>
      </c>
      <c r="AI338" s="166">
        <f t="shared" si="233"/>
        <v>2</v>
      </c>
      <c r="AJ338" s="166">
        <f t="shared" si="233"/>
        <v>4.6182900000000003E-4</v>
      </c>
      <c r="AK338" s="114" t="str">
        <f>""</f>
        <v/>
      </c>
      <c r="AL338" s="7" t="str">
        <f>""</f>
        <v/>
      </c>
      <c r="AM338" s="7" t="str">
        <f>""</f>
        <v/>
      </c>
      <c r="AN338" s="7" t="str">
        <f>""</f>
        <v/>
      </c>
      <c r="AO338" s="7" t="str">
        <f>""</f>
        <v/>
      </c>
      <c r="AP338" s="7" t="str">
        <f>""</f>
        <v/>
      </c>
      <c r="AQ338" s="7" t="str">
        <f>""</f>
        <v/>
      </c>
      <c r="AR338" s="7" t="str">
        <f>""</f>
        <v/>
      </c>
      <c r="AS338" s="7" t="str">
        <f>""</f>
        <v/>
      </c>
      <c r="AT338" s="7" t="str">
        <f>""</f>
        <v/>
      </c>
      <c r="AU338" s="7" t="str">
        <f>""</f>
        <v/>
      </c>
      <c r="AV338" s="7" t="str">
        <f>""</f>
        <v/>
      </c>
      <c r="AW338" s="7" t="str">
        <f>""</f>
        <v/>
      </c>
      <c r="AX338" s="7" t="str">
        <f>""</f>
        <v/>
      </c>
      <c r="AY338" s="7" t="str">
        <f>""</f>
        <v/>
      </c>
      <c r="AZ338" s="118">
        <f t="shared" si="234"/>
        <v>1.8</v>
      </c>
      <c r="BA338" s="121" t="str">
        <f>""</f>
        <v/>
      </c>
      <c r="BB338" s="121" t="str">
        <f>""</f>
        <v/>
      </c>
      <c r="BC338" s="121" t="str">
        <f>""</f>
        <v/>
      </c>
    </row>
    <row r="339" spans="1:55" x14ac:dyDescent="0.25">
      <c r="A339" t="str">
        <f t="shared" si="229"/>
        <v>26019515</v>
      </c>
      <c r="D339">
        <v>2</v>
      </c>
      <c r="E339">
        <v>60</v>
      </c>
      <c r="F339">
        <v>195</v>
      </c>
      <c r="G339">
        <v>15</v>
      </c>
      <c r="H339">
        <v>15.9</v>
      </c>
      <c r="I339" t="str">
        <f>""</f>
        <v/>
      </c>
      <c r="J339" t="str">
        <f>""</f>
        <v/>
      </c>
      <c r="K339" t="str">
        <f>""</f>
        <v/>
      </c>
      <c r="L339" t="str">
        <f>""</f>
        <v/>
      </c>
      <c r="M339" s="114">
        <v>3123.12</v>
      </c>
      <c r="N339" s="7">
        <v>3123.12</v>
      </c>
      <c r="O339" s="7">
        <v>3123.12</v>
      </c>
      <c r="P339" s="7">
        <v>3123.12</v>
      </c>
      <c r="Q339">
        <v>1.3579000000000001</v>
      </c>
      <c r="R339">
        <v>1.3579000000000001</v>
      </c>
      <c r="S339">
        <v>1.3579000000000001</v>
      </c>
      <c r="T339">
        <v>1.3579000000000001</v>
      </c>
      <c r="U339">
        <f t="shared" si="230"/>
        <v>469</v>
      </c>
      <c r="V339">
        <f t="shared" si="230"/>
        <v>469</v>
      </c>
      <c r="W339">
        <f t="shared" si="230"/>
        <v>469</v>
      </c>
      <c r="X339">
        <f t="shared" si="230"/>
        <v>469</v>
      </c>
      <c r="Y339">
        <f t="shared" si="231"/>
        <v>81</v>
      </c>
      <c r="Z339">
        <f t="shared" si="231"/>
        <v>81</v>
      </c>
      <c r="AA339">
        <f t="shared" si="231"/>
        <v>81</v>
      </c>
      <c r="AB339">
        <f t="shared" si="231"/>
        <v>81</v>
      </c>
      <c r="AC339" s="212">
        <f t="shared" si="232"/>
        <v>4.4078972395517863E-2</v>
      </c>
      <c r="AD339" s="212">
        <f t="shared" si="232"/>
        <v>4.4078972395517863E-2</v>
      </c>
      <c r="AE339" s="212">
        <f t="shared" si="232"/>
        <v>4.4078972395517863E-2</v>
      </c>
      <c r="AF339" s="212">
        <f t="shared" si="232"/>
        <v>4.4078972395517863E-2</v>
      </c>
      <c r="AG339" s="166">
        <f t="shared" si="233"/>
        <v>2.0829999999999999E-4</v>
      </c>
      <c r="AH339" s="166">
        <f t="shared" si="233"/>
        <v>1.724</v>
      </c>
      <c r="AI339" s="166">
        <f t="shared" si="233"/>
        <v>2</v>
      </c>
      <c r="AJ339" s="166">
        <f t="shared" si="233"/>
        <v>4.6182900000000003E-4</v>
      </c>
      <c r="AK339" s="114" t="str">
        <f>""</f>
        <v/>
      </c>
      <c r="AL339" s="7" t="str">
        <f>""</f>
        <v/>
      </c>
      <c r="AM339" s="7" t="str">
        <f>""</f>
        <v/>
      </c>
      <c r="AN339" s="7" t="str">
        <f>""</f>
        <v/>
      </c>
      <c r="AO339" s="7" t="str">
        <f>""</f>
        <v/>
      </c>
      <c r="AP339" s="7" t="str">
        <f>""</f>
        <v/>
      </c>
      <c r="AQ339" s="7" t="str">
        <f>""</f>
        <v/>
      </c>
      <c r="AR339" s="7" t="str">
        <f>""</f>
        <v/>
      </c>
      <c r="AS339" s="7" t="str">
        <f>""</f>
        <v/>
      </c>
      <c r="AT339" s="7" t="str">
        <f>""</f>
        <v/>
      </c>
      <c r="AU339" s="7" t="str">
        <f>""</f>
        <v/>
      </c>
      <c r="AV339" s="7" t="str">
        <f>""</f>
        <v/>
      </c>
      <c r="AW339" s="7" t="str">
        <f>""</f>
        <v/>
      </c>
      <c r="AX339" s="7" t="str">
        <f>""</f>
        <v/>
      </c>
      <c r="AY339" s="7" t="str">
        <f>""</f>
        <v/>
      </c>
      <c r="AZ339" s="118">
        <f t="shared" si="234"/>
        <v>2</v>
      </c>
      <c r="BA339" s="121" t="str">
        <f>""</f>
        <v/>
      </c>
      <c r="BB339" s="121" t="str">
        <f>""</f>
        <v/>
      </c>
      <c r="BC339" s="121" t="str">
        <f>""</f>
        <v/>
      </c>
    </row>
    <row r="340" spans="1:55" x14ac:dyDescent="0.25">
      <c r="A340" t="str">
        <f t="shared" si="229"/>
        <v>26021515</v>
      </c>
      <c r="D340">
        <v>2</v>
      </c>
      <c r="E340">
        <v>60</v>
      </c>
      <c r="F340">
        <v>215</v>
      </c>
      <c r="G340">
        <v>15</v>
      </c>
      <c r="H340">
        <v>15.9</v>
      </c>
      <c r="I340" t="str">
        <f>""</f>
        <v/>
      </c>
      <c r="J340" t="str">
        <f>""</f>
        <v/>
      </c>
      <c r="K340" t="str">
        <f>""</f>
        <v/>
      </c>
      <c r="L340" t="str">
        <f>""</f>
        <v/>
      </c>
      <c r="M340" s="114">
        <v>3466.32</v>
      </c>
      <c r="N340" s="7">
        <v>3466.32</v>
      </c>
      <c r="O340" s="7">
        <v>3466.32</v>
      </c>
      <c r="P340" s="7">
        <v>3466.32</v>
      </c>
      <c r="Q340">
        <v>1.3579000000000001</v>
      </c>
      <c r="R340">
        <v>1.3579000000000001</v>
      </c>
      <c r="S340">
        <v>1.3579000000000001</v>
      </c>
      <c r="T340">
        <v>1.3579000000000001</v>
      </c>
      <c r="U340">
        <f t="shared" si="230"/>
        <v>520</v>
      </c>
      <c r="V340">
        <f t="shared" si="230"/>
        <v>520</v>
      </c>
      <c r="W340">
        <f t="shared" si="230"/>
        <v>520</v>
      </c>
      <c r="X340">
        <f t="shared" si="230"/>
        <v>520</v>
      </c>
      <c r="Y340">
        <f t="shared" si="231"/>
        <v>89</v>
      </c>
      <c r="Z340">
        <f t="shared" si="231"/>
        <v>89</v>
      </c>
      <c r="AA340">
        <f t="shared" si="231"/>
        <v>89</v>
      </c>
      <c r="AB340">
        <f t="shared" si="231"/>
        <v>89</v>
      </c>
      <c r="AC340" s="212">
        <f t="shared" si="232"/>
        <v>5.4644080092478418E-2</v>
      </c>
      <c r="AD340" s="212">
        <f t="shared" si="232"/>
        <v>5.4644080092478418E-2</v>
      </c>
      <c r="AE340" s="212">
        <f t="shared" si="232"/>
        <v>5.4644080092478418E-2</v>
      </c>
      <c r="AF340" s="212">
        <f t="shared" si="232"/>
        <v>5.4644080092478418E-2</v>
      </c>
      <c r="AG340" s="166">
        <f t="shared" si="233"/>
        <v>2.0829999999999999E-4</v>
      </c>
      <c r="AH340" s="166">
        <f t="shared" si="233"/>
        <v>1.724</v>
      </c>
      <c r="AI340" s="166">
        <f t="shared" si="233"/>
        <v>2</v>
      </c>
      <c r="AJ340" s="166">
        <f t="shared" si="233"/>
        <v>4.6182900000000003E-4</v>
      </c>
      <c r="AK340" s="114" t="str">
        <f>""</f>
        <v/>
      </c>
      <c r="AL340" s="7" t="str">
        <f>""</f>
        <v/>
      </c>
      <c r="AM340" s="7" t="str">
        <f>""</f>
        <v/>
      </c>
      <c r="AN340" s="7" t="str">
        <f>""</f>
        <v/>
      </c>
      <c r="AO340" s="7" t="str">
        <f>""</f>
        <v/>
      </c>
      <c r="AP340" s="7" t="str">
        <f>""</f>
        <v/>
      </c>
      <c r="AQ340" s="7" t="str">
        <f>""</f>
        <v/>
      </c>
      <c r="AR340" s="7" t="str">
        <f>""</f>
        <v/>
      </c>
      <c r="AS340" s="7" t="str">
        <f>""</f>
        <v/>
      </c>
      <c r="AT340" s="7" t="str">
        <f>""</f>
        <v/>
      </c>
      <c r="AU340" s="7" t="str">
        <f>""</f>
        <v/>
      </c>
      <c r="AV340" s="7" t="str">
        <f>""</f>
        <v/>
      </c>
      <c r="AW340" s="7" t="str">
        <f>""</f>
        <v/>
      </c>
      <c r="AX340" s="7" t="str">
        <f>""</f>
        <v/>
      </c>
      <c r="AY340" s="7" t="str">
        <f>""</f>
        <v/>
      </c>
      <c r="AZ340" s="118">
        <f t="shared" si="234"/>
        <v>2.2000000000000002</v>
      </c>
      <c r="BA340" s="121" t="str">
        <f>""</f>
        <v/>
      </c>
      <c r="BB340" s="121" t="str">
        <f>""</f>
        <v/>
      </c>
      <c r="BC340" s="121" t="str">
        <f>""</f>
        <v/>
      </c>
    </row>
    <row r="341" spans="1:55" x14ac:dyDescent="0.25">
      <c r="A341" t="str">
        <f t="shared" si="229"/>
        <v>26023515</v>
      </c>
      <c r="D341">
        <v>2</v>
      </c>
      <c r="E341">
        <v>60</v>
      </c>
      <c r="F341">
        <v>235</v>
      </c>
      <c r="G341">
        <v>15</v>
      </c>
      <c r="H341">
        <v>15.9</v>
      </c>
      <c r="I341" t="str">
        <f>""</f>
        <v/>
      </c>
      <c r="J341" t="str">
        <f>""</f>
        <v/>
      </c>
      <c r="K341" t="str">
        <f>""</f>
        <v/>
      </c>
      <c r="L341" t="str">
        <f>""</f>
        <v/>
      </c>
      <c r="M341" s="114">
        <v>3809.52</v>
      </c>
      <c r="N341" s="7">
        <v>3809.52</v>
      </c>
      <c r="O341" s="7">
        <v>3809.52</v>
      </c>
      <c r="P341" s="7">
        <v>3809.52</v>
      </c>
      <c r="Q341">
        <v>1.3579000000000001</v>
      </c>
      <c r="R341">
        <v>1.3579000000000001</v>
      </c>
      <c r="S341">
        <v>1.3579000000000001</v>
      </c>
      <c r="T341">
        <v>1.3579000000000001</v>
      </c>
      <c r="U341">
        <f t="shared" si="230"/>
        <v>572</v>
      </c>
      <c r="V341">
        <f t="shared" si="230"/>
        <v>572</v>
      </c>
      <c r="W341">
        <f t="shared" si="230"/>
        <v>572</v>
      </c>
      <c r="X341">
        <f t="shared" si="230"/>
        <v>572</v>
      </c>
      <c r="Y341">
        <f t="shared" si="231"/>
        <v>98</v>
      </c>
      <c r="Z341">
        <f t="shared" si="231"/>
        <v>98</v>
      </c>
      <c r="AA341">
        <f t="shared" si="231"/>
        <v>98</v>
      </c>
      <c r="AB341">
        <f t="shared" si="231"/>
        <v>98</v>
      </c>
      <c r="AC341" s="212">
        <f t="shared" si="232"/>
        <v>6.7868930005539008E-2</v>
      </c>
      <c r="AD341" s="212">
        <f t="shared" si="232"/>
        <v>6.7868930005539008E-2</v>
      </c>
      <c r="AE341" s="212">
        <f t="shared" si="232"/>
        <v>6.7868930005539008E-2</v>
      </c>
      <c r="AF341" s="212">
        <f t="shared" si="232"/>
        <v>6.7868930005539008E-2</v>
      </c>
      <c r="AG341" s="166">
        <f t="shared" si="233"/>
        <v>2.0829999999999999E-4</v>
      </c>
      <c r="AH341" s="166">
        <f t="shared" si="233"/>
        <v>1.724</v>
      </c>
      <c r="AI341" s="166">
        <f t="shared" si="233"/>
        <v>2</v>
      </c>
      <c r="AJ341" s="166">
        <f t="shared" si="233"/>
        <v>4.6182900000000003E-4</v>
      </c>
      <c r="AK341" s="114" t="str">
        <f>""</f>
        <v/>
      </c>
      <c r="AL341" s="7" t="str">
        <f>""</f>
        <v/>
      </c>
      <c r="AM341" s="7" t="str">
        <f>""</f>
        <v/>
      </c>
      <c r="AN341" s="7" t="str">
        <f>""</f>
        <v/>
      </c>
      <c r="AO341" s="7" t="str">
        <f>""</f>
        <v/>
      </c>
      <c r="AP341" s="7" t="str">
        <f>""</f>
        <v/>
      </c>
      <c r="AQ341" s="7" t="str">
        <f>""</f>
        <v/>
      </c>
      <c r="AR341" s="7" t="str">
        <f>""</f>
        <v/>
      </c>
      <c r="AS341" s="7" t="str">
        <f>""</f>
        <v/>
      </c>
      <c r="AT341" s="7" t="str">
        <f>""</f>
        <v/>
      </c>
      <c r="AU341" s="7" t="str">
        <f>""</f>
        <v/>
      </c>
      <c r="AV341" s="7" t="str">
        <f>""</f>
        <v/>
      </c>
      <c r="AW341" s="7" t="str">
        <f>""</f>
        <v/>
      </c>
      <c r="AX341" s="7" t="str">
        <f>""</f>
        <v/>
      </c>
      <c r="AY341" s="7" t="str">
        <f>""</f>
        <v/>
      </c>
      <c r="AZ341" s="118">
        <f t="shared" si="234"/>
        <v>2.4</v>
      </c>
      <c r="BA341" s="121" t="str">
        <f>""</f>
        <v/>
      </c>
      <c r="BB341" s="121" t="str">
        <f>""</f>
        <v/>
      </c>
      <c r="BC341" s="121" t="str">
        <f>""</f>
        <v/>
      </c>
    </row>
    <row r="342" spans="1:55" x14ac:dyDescent="0.25">
      <c r="A342" t="str">
        <f t="shared" si="229"/>
        <v>2655515</v>
      </c>
      <c r="D342">
        <v>2</v>
      </c>
      <c r="E342">
        <v>65</v>
      </c>
      <c r="F342">
        <v>55</v>
      </c>
      <c r="G342">
        <v>15</v>
      </c>
      <c r="H342">
        <v>15.9</v>
      </c>
      <c r="I342" t="str">
        <f>""</f>
        <v/>
      </c>
      <c r="J342" t="str">
        <f>""</f>
        <v/>
      </c>
      <c r="K342" t="str">
        <f>""</f>
        <v/>
      </c>
      <c r="L342" t="str">
        <f>""</f>
        <v/>
      </c>
      <c r="M342" s="114">
        <v>739.62</v>
      </c>
      <c r="N342" s="7">
        <v>739.62</v>
      </c>
      <c r="O342" s="7">
        <v>739.62</v>
      </c>
      <c r="P342" s="7">
        <v>739.62</v>
      </c>
      <c r="Q342">
        <v>1.3468</v>
      </c>
      <c r="R342">
        <v>1.3468</v>
      </c>
      <c r="S342">
        <v>1.3468</v>
      </c>
      <c r="T342">
        <v>1.3468</v>
      </c>
      <c r="U342">
        <f t="shared" si="230"/>
        <v>113</v>
      </c>
      <c r="V342">
        <f t="shared" si="230"/>
        <v>113</v>
      </c>
      <c r="W342">
        <f t="shared" si="230"/>
        <v>113</v>
      </c>
      <c r="X342">
        <f t="shared" si="230"/>
        <v>113</v>
      </c>
      <c r="Y342">
        <f t="shared" si="231"/>
        <v>19</v>
      </c>
      <c r="Z342">
        <f t="shared" si="231"/>
        <v>19</v>
      </c>
      <c r="AA342">
        <f t="shared" si="231"/>
        <v>19</v>
      </c>
      <c r="AB342">
        <f t="shared" si="231"/>
        <v>19</v>
      </c>
      <c r="AC342" s="212">
        <f t="shared" si="232"/>
        <v>1.8993452222952176E-3</v>
      </c>
      <c r="AD342" s="212">
        <f t="shared" si="232"/>
        <v>1.8993452222952176E-3</v>
      </c>
      <c r="AE342" s="212">
        <f t="shared" si="232"/>
        <v>1.8993452222952176E-3</v>
      </c>
      <c r="AF342" s="212">
        <f t="shared" si="232"/>
        <v>1.8993452222952176E-3</v>
      </c>
      <c r="AG342" s="166">
        <f t="shared" si="233"/>
        <v>2.0829999999999999E-4</v>
      </c>
      <c r="AH342" s="166">
        <f t="shared" si="233"/>
        <v>1.724</v>
      </c>
      <c r="AI342" s="166">
        <f t="shared" si="233"/>
        <v>2</v>
      </c>
      <c r="AJ342" s="166">
        <f t="shared" si="233"/>
        <v>4.6182900000000003E-4</v>
      </c>
      <c r="AK342" s="114" t="str">
        <f>""</f>
        <v/>
      </c>
      <c r="AL342" s="7" t="str">
        <f>""</f>
        <v/>
      </c>
      <c r="AM342" s="7" t="str">
        <f>""</f>
        <v/>
      </c>
      <c r="AN342" s="7" t="str">
        <f>""</f>
        <v/>
      </c>
      <c r="AO342" s="7" t="str">
        <f>""</f>
        <v/>
      </c>
      <c r="AP342" s="7" t="str">
        <f>""</f>
        <v/>
      </c>
      <c r="AQ342" s="7" t="str">
        <f>""</f>
        <v/>
      </c>
      <c r="AR342" s="7" t="str">
        <f>""</f>
        <v/>
      </c>
      <c r="AS342" s="7" t="str">
        <f>""</f>
        <v/>
      </c>
      <c r="AT342" s="7" t="str">
        <f>""</f>
        <v/>
      </c>
      <c r="AU342" s="7" t="str">
        <f>""</f>
        <v/>
      </c>
      <c r="AV342" s="7" t="str">
        <f>""</f>
        <v/>
      </c>
      <c r="AW342" s="7" t="str">
        <f>""</f>
        <v/>
      </c>
      <c r="AX342" s="7" t="str">
        <f>""</f>
        <v/>
      </c>
      <c r="AY342" s="7" t="str">
        <f>""</f>
        <v/>
      </c>
      <c r="AZ342" s="118">
        <f t="shared" si="234"/>
        <v>0.6</v>
      </c>
      <c r="BA342" s="121" t="str">
        <f>""</f>
        <v/>
      </c>
      <c r="BB342" s="121" t="str">
        <f>""</f>
        <v/>
      </c>
      <c r="BC342" s="121" t="str">
        <f>""</f>
        <v/>
      </c>
    </row>
    <row r="343" spans="1:55" x14ac:dyDescent="0.25">
      <c r="A343" t="str">
        <f t="shared" si="229"/>
        <v>2656515</v>
      </c>
      <c r="D343">
        <v>2</v>
      </c>
      <c r="E343">
        <v>65</v>
      </c>
      <c r="F343">
        <v>65</v>
      </c>
      <c r="G343">
        <v>15</v>
      </c>
      <c r="H343">
        <v>15.9</v>
      </c>
      <c r="I343" t="str">
        <f>""</f>
        <v/>
      </c>
      <c r="J343" t="str">
        <f>""</f>
        <v/>
      </c>
      <c r="K343" t="str">
        <f>""</f>
        <v/>
      </c>
      <c r="L343" t="str">
        <f>""</f>
        <v/>
      </c>
      <c r="M343" s="114">
        <v>915.72</v>
      </c>
      <c r="N343" s="7">
        <v>915.72</v>
      </c>
      <c r="O343" s="7">
        <v>915.72</v>
      </c>
      <c r="P343" s="7">
        <v>915.72</v>
      </c>
      <c r="Q343">
        <v>1.3468</v>
      </c>
      <c r="R343">
        <v>1.3468</v>
      </c>
      <c r="S343">
        <v>1.3468</v>
      </c>
      <c r="T343">
        <v>1.3468</v>
      </c>
      <c r="U343">
        <f t="shared" si="230"/>
        <v>140</v>
      </c>
      <c r="V343">
        <f t="shared" si="230"/>
        <v>140</v>
      </c>
      <c r="W343">
        <f t="shared" si="230"/>
        <v>140</v>
      </c>
      <c r="X343">
        <f t="shared" si="230"/>
        <v>140</v>
      </c>
      <c r="Y343">
        <f t="shared" si="231"/>
        <v>24</v>
      </c>
      <c r="Z343">
        <f t="shared" si="231"/>
        <v>24</v>
      </c>
      <c r="AA343">
        <f t="shared" si="231"/>
        <v>24</v>
      </c>
      <c r="AB343">
        <f t="shared" si="231"/>
        <v>24</v>
      </c>
      <c r="AC343" s="212">
        <f t="shared" si="232"/>
        <v>3.1019036630856476E-3</v>
      </c>
      <c r="AD343" s="212">
        <f t="shared" si="232"/>
        <v>3.1019036630856476E-3</v>
      </c>
      <c r="AE343" s="212">
        <f t="shared" si="232"/>
        <v>3.1019036630856476E-3</v>
      </c>
      <c r="AF343" s="212">
        <f t="shared" si="232"/>
        <v>3.1019036630856476E-3</v>
      </c>
      <c r="AG343" s="166">
        <f t="shared" si="233"/>
        <v>2.0829999999999999E-4</v>
      </c>
      <c r="AH343" s="166">
        <f t="shared" si="233"/>
        <v>1.724</v>
      </c>
      <c r="AI343" s="166">
        <f t="shared" si="233"/>
        <v>2</v>
      </c>
      <c r="AJ343" s="166">
        <f t="shared" si="233"/>
        <v>4.6182900000000003E-4</v>
      </c>
      <c r="AK343" s="114" t="str">
        <f>""</f>
        <v/>
      </c>
      <c r="AL343" s="7" t="str">
        <f>""</f>
        <v/>
      </c>
      <c r="AM343" s="7" t="str">
        <f>""</f>
        <v/>
      </c>
      <c r="AN343" s="7" t="str">
        <f>""</f>
        <v/>
      </c>
      <c r="AO343" s="7" t="str">
        <f>""</f>
        <v/>
      </c>
      <c r="AP343" s="7" t="str">
        <f>""</f>
        <v/>
      </c>
      <c r="AQ343" s="7" t="str">
        <f>""</f>
        <v/>
      </c>
      <c r="AR343" s="7" t="str">
        <f>""</f>
        <v/>
      </c>
      <c r="AS343" s="7" t="str">
        <f>""</f>
        <v/>
      </c>
      <c r="AT343" s="7" t="str">
        <f>""</f>
        <v/>
      </c>
      <c r="AU343" s="7" t="str">
        <f>""</f>
        <v/>
      </c>
      <c r="AV343" s="7" t="str">
        <f>""</f>
        <v/>
      </c>
      <c r="AW343" s="7" t="str">
        <f>""</f>
        <v/>
      </c>
      <c r="AX343" s="7" t="str">
        <f>""</f>
        <v/>
      </c>
      <c r="AY343" s="7" t="str">
        <f>""</f>
        <v/>
      </c>
      <c r="AZ343" s="118">
        <f t="shared" si="234"/>
        <v>0.7</v>
      </c>
      <c r="BA343" s="121" t="str">
        <f>""</f>
        <v/>
      </c>
      <c r="BB343" s="121" t="str">
        <f>""</f>
        <v/>
      </c>
      <c r="BC343" s="121" t="str">
        <f>""</f>
        <v/>
      </c>
    </row>
    <row r="344" spans="1:55" x14ac:dyDescent="0.25">
      <c r="A344" t="str">
        <f t="shared" si="229"/>
        <v>2657515</v>
      </c>
      <c r="D344">
        <v>2</v>
      </c>
      <c r="E344">
        <v>65</v>
      </c>
      <c r="F344">
        <v>75</v>
      </c>
      <c r="G344">
        <v>15</v>
      </c>
      <c r="H344">
        <v>15.9</v>
      </c>
      <c r="I344" t="str">
        <f>""</f>
        <v/>
      </c>
      <c r="J344" t="str">
        <f>""</f>
        <v/>
      </c>
      <c r="K344" t="str">
        <f>""</f>
        <v/>
      </c>
      <c r="L344" t="str">
        <f>""</f>
        <v/>
      </c>
      <c r="M344" s="114">
        <v>1091.82</v>
      </c>
      <c r="N344" s="7">
        <v>1091.82</v>
      </c>
      <c r="O344" s="7">
        <v>1091.82</v>
      </c>
      <c r="P344" s="7">
        <v>1091.82</v>
      </c>
      <c r="Q344">
        <v>1.3468</v>
      </c>
      <c r="R344">
        <v>1.3468</v>
      </c>
      <c r="S344">
        <v>1.3468</v>
      </c>
      <c r="T344">
        <v>1.3468</v>
      </c>
      <c r="U344">
        <f t="shared" si="230"/>
        <v>166</v>
      </c>
      <c r="V344">
        <f t="shared" si="230"/>
        <v>166</v>
      </c>
      <c r="W344">
        <f t="shared" si="230"/>
        <v>166</v>
      </c>
      <c r="X344">
        <f t="shared" si="230"/>
        <v>166</v>
      </c>
      <c r="Y344">
        <f t="shared" si="231"/>
        <v>29</v>
      </c>
      <c r="Z344">
        <f t="shared" si="231"/>
        <v>29</v>
      </c>
      <c r="AA344">
        <f t="shared" si="231"/>
        <v>29</v>
      </c>
      <c r="AB344">
        <f t="shared" si="231"/>
        <v>29</v>
      </c>
      <c r="AC344" s="212">
        <f t="shared" si="232"/>
        <v>4.6277730204869289E-3</v>
      </c>
      <c r="AD344" s="212">
        <f t="shared" si="232"/>
        <v>4.6277730204869289E-3</v>
      </c>
      <c r="AE344" s="212">
        <f t="shared" si="232"/>
        <v>4.6277730204869289E-3</v>
      </c>
      <c r="AF344" s="212">
        <f t="shared" si="232"/>
        <v>4.6277730204869289E-3</v>
      </c>
      <c r="AG344" s="166">
        <f t="shared" si="233"/>
        <v>2.0829999999999999E-4</v>
      </c>
      <c r="AH344" s="166">
        <f t="shared" si="233"/>
        <v>1.724</v>
      </c>
      <c r="AI344" s="166">
        <f t="shared" si="233"/>
        <v>2</v>
      </c>
      <c r="AJ344" s="166">
        <f t="shared" si="233"/>
        <v>4.6182900000000003E-4</v>
      </c>
      <c r="AK344" s="114" t="str">
        <f>""</f>
        <v/>
      </c>
      <c r="AL344" s="7" t="str">
        <f>""</f>
        <v/>
      </c>
      <c r="AM344" s="7" t="str">
        <f>""</f>
        <v/>
      </c>
      <c r="AN344" s="7" t="str">
        <f>""</f>
        <v/>
      </c>
      <c r="AO344" s="7" t="str">
        <f>""</f>
        <v/>
      </c>
      <c r="AP344" s="7" t="str">
        <f>""</f>
        <v/>
      </c>
      <c r="AQ344" s="7" t="str">
        <f>""</f>
        <v/>
      </c>
      <c r="AR344" s="7" t="str">
        <f>""</f>
        <v/>
      </c>
      <c r="AS344" s="7" t="str">
        <f>""</f>
        <v/>
      </c>
      <c r="AT344" s="7" t="str">
        <f>""</f>
        <v/>
      </c>
      <c r="AU344" s="7" t="str">
        <f>""</f>
        <v/>
      </c>
      <c r="AV344" s="7" t="str">
        <f>""</f>
        <v/>
      </c>
      <c r="AW344" s="7" t="str">
        <f>""</f>
        <v/>
      </c>
      <c r="AX344" s="7" t="str">
        <f>""</f>
        <v/>
      </c>
      <c r="AY344" s="7" t="str">
        <f>""</f>
        <v/>
      </c>
      <c r="AZ344" s="118">
        <f t="shared" si="234"/>
        <v>0.8</v>
      </c>
      <c r="BA344" s="121" t="str">
        <f>""</f>
        <v/>
      </c>
      <c r="BB344" s="121" t="str">
        <f>""</f>
        <v/>
      </c>
      <c r="BC344" s="121" t="str">
        <f>""</f>
        <v/>
      </c>
    </row>
    <row r="345" spans="1:55" x14ac:dyDescent="0.25">
      <c r="A345" t="str">
        <f t="shared" si="229"/>
        <v>2658515</v>
      </c>
      <c r="D345">
        <v>2</v>
      </c>
      <c r="E345">
        <v>65</v>
      </c>
      <c r="F345">
        <v>85</v>
      </c>
      <c r="G345">
        <v>15</v>
      </c>
      <c r="H345">
        <v>15.9</v>
      </c>
      <c r="I345" t="str">
        <f>""</f>
        <v/>
      </c>
      <c r="J345" t="str">
        <f>""</f>
        <v/>
      </c>
      <c r="K345" t="str">
        <f>""</f>
        <v/>
      </c>
      <c r="L345" t="str">
        <f>""</f>
        <v/>
      </c>
      <c r="M345" s="114">
        <v>1267.92</v>
      </c>
      <c r="N345" s="7">
        <v>1267.92</v>
      </c>
      <c r="O345" s="7">
        <v>1267.92</v>
      </c>
      <c r="P345" s="7">
        <v>1267.92</v>
      </c>
      <c r="Q345">
        <v>1.3468</v>
      </c>
      <c r="R345">
        <v>1.3468</v>
      </c>
      <c r="S345">
        <v>1.3468</v>
      </c>
      <c r="T345">
        <v>1.3468</v>
      </c>
      <c r="U345">
        <f t="shared" si="230"/>
        <v>193</v>
      </c>
      <c r="V345">
        <f t="shared" si="230"/>
        <v>193</v>
      </c>
      <c r="W345">
        <f t="shared" si="230"/>
        <v>193</v>
      </c>
      <c r="X345">
        <f t="shared" si="230"/>
        <v>193</v>
      </c>
      <c r="Y345">
        <f t="shared" si="231"/>
        <v>33</v>
      </c>
      <c r="Z345">
        <f t="shared" si="231"/>
        <v>33</v>
      </c>
      <c r="AA345">
        <f t="shared" si="231"/>
        <v>33</v>
      </c>
      <c r="AB345">
        <f t="shared" si="231"/>
        <v>33</v>
      </c>
      <c r="AC345" s="212">
        <f t="shared" si="232"/>
        <v>6.1245576822312429E-3</v>
      </c>
      <c r="AD345" s="212">
        <f t="shared" si="232"/>
        <v>6.1245576822312429E-3</v>
      </c>
      <c r="AE345" s="212">
        <f t="shared" si="232"/>
        <v>6.1245576822312429E-3</v>
      </c>
      <c r="AF345" s="212">
        <f t="shared" si="232"/>
        <v>6.1245576822312429E-3</v>
      </c>
      <c r="AG345" s="166">
        <f t="shared" si="233"/>
        <v>2.0829999999999999E-4</v>
      </c>
      <c r="AH345" s="166">
        <f t="shared" si="233"/>
        <v>1.724</v>
      </c>
      <c r="AI345" s="166">
        <f t="shared" si="233"/>
        <v>2</v>
      </c>
      <c r="AJ345" s="166">
        <f t="shared" si="233"/>
        <v>4.6182900000000003E-4</v>
      </c>
      <c r="AK345" s="114" t="str">
        <f>""</f>
        <v/>
      </c>
      <c r="AL345" s="7" t="str">
        <f>""</f>
        <v/>
      </c>
      <c r="AM345" s="7" t="str">
        <f>""</f>
        <v/>
      </c>
      <c r="AN345" s="7" t="str">
        <f>""</f>
        <v/>
      </c>
      <c r="AO345" s="7" t="str">
        <f>""</f>
        <v/>
      </c>
      <c r="AP345" s="7" t="str">
        <f>""</f>
        <v/>
      </c>
      <c r="AQ345" s="7" t="str">
        <f>""</f>
        <v/>
      </c>
      <c r="AR345" s="7" t="str">
        <f>""</f>
        <v/>
      </c>
      <c r="AS345" s="7" t="str">
        <f>""</f>
        <v/>
      </c>
      <c r="AT345" s="7" t="str">
        <f>""</f>
        <v/>
      </c>
      <c r="AU345" s="7" t="str">
        <f>""</f>
        <v/>
      </c>
      <c r="AV345" s="7" t="str">
        <f>""</f>
        <v/>
      </c>
      <c r="AW345" s="7" t="str">
        <f>""</f>
        <v/>
      </c>
      <c r="AX345" s="7" t="str">
        <f>""</f>
        <v/>
      </c>
      <c r="AY345" s="7" t="str">
        <f>""</f>
        <v/>
      </c>
      <c r="AZ345" s="118">
        <f t="shared" si="234"/>
        <v>0.9</v>
      </c>
      <c r="BA345" s="121" t="str">
        <f>""</f>
        <v/>
      </c>
      <c r="BB345" s="121" t="str">
        <f>""</f>
        <v/>
      </c>
      <c r="BC345" s="121" t="str">
        <f>""</f>
        <v/>
      </c>
    </row>
    <row r="346" spans="1:55" x14ac:dyDescent="0.25">
      <c r="A346" t="str">
        <f t="shared" si="229"/>
        <v>2659515</v>
      </c>
      <c r="D346">
        <v>2</v>
      </c>
      <c r="E346">
        <v>65</v>
      </c>
      <c r="F346">
        <v>95</v>
      </c>
      <c r="G346">
        <v>15</v>
      </c>
      <c r="H346">
        <v>15.9</v>
      </c>
      <c r="I346" t="str">
        <f>""</f>
        <v/>
      </c>
      <c r="J346" t="str">
        <f>""</f>
        <v/>
      </c>
      <c r="K346" t="str">
        <f>""</f>
        <v/>
      </c>
      <c r="L346" t="str">
        <f>""</f>
        <v/>
      </c>
      <c r="M346" s="114">
        <v>1444.02</v>
      </c>
      <c r="N346" s="7">
        <v>1444.02</v>
      </c>
      <c r="O346" s="7">
        <v>1444.02</v>
      </c>
      <c r="P346" s="7">
        <v>1444.02</v>
      </c>
      <c r="Q346">
        <v>1.3468</v>
      </c>
      <c r="R346">
        <v>1.3468</v>
      </c>
      <c r="S346">
        <v>1.3468</v>
      </c>
      <c r="T346">
        <v>1.3468</v>
      </c>
      <c r="U346">
        <f t="shared" si="230"/>
        <v>220</v>
      </c>
      <c r="V346">
        <f t="shared" si="230"/>
        <v>220</v>
      </c>
      <c r="W346">
        <f t="shared" si="230"/>
        <v>220</v>
      </c>
      <c r="X346">
        <f t="shared" si="230"/>
        <v>220</v>
      </c>
      <c r="Y346">
        <f t="shared" si="231"/>
        <v>38</v>
      </c>
      <c r="Z346">
        <f t="shared" si="231"/>
        <v>38</v>
      </c>
      <c r="AA346">
        <f t="shared" si="231"/>
        <v>38</v>
      </c>
      <c r="AB346">
        <f t="shared" si="231"/>
        <v>38</v>
      </c>
      <c r="AC346" s="212">
        <f t="shared" si="232"/>
        <v>8.2765489298998601E-3</v>
      </c>
      <c r="AD346" s="212">
        <f t="shared" si="232"/>
        <v>8.2765489298998601E-3</v>
      </c>
      <c r="AE346" s="212">
        <f t="shared" si="232"/>
        <v>8.2765489298998601E-3</v>
      </c>
      <c r="AF346" s="212">
        <f t="shared" si="232"/>
        <v>8.2765489298998601E-3</v>
      </c>
      <c r="AG346" s="166">
        <f t="shared" si="233"/>
        <v>2.0829999999999999E-4</v>
      </c>
      <c r="AH346" s="166">
        <f t="shared" si="233"/>
        <v>1.724</v>
      </c>
      <c r="AI346" s="166">
        <f t="shared" si="233"/>
        <v>2</v>
      </c>
      <c r="AJ346" s="166">
        <f t="shared" si="233"/>
        <v>4.6182900000000003E-4</v>
      </c>
      <c r="AK346" s="114" t="str">
        <f>""</f>
        <v/>
      </c>
      <c r="AL346" s="7" t="str">
        <f>""</f>
        <v/>
      </c>
      <c r="AM346" s="7" t="str">
        <f>""</f>
        <v/>
      </c>
      <c r="AN346" s="7" t="str">
        <f>""</f>
        <v/>
      </c>
      <c r="AO346" s="7" t="str">
        <f>""</f>
        <v/>
      </c>
      <c r="AP346" s="7" t="str">
        <f>""</f>
        <v/>
      </c>
      <c r="AQ346" s="7" t="str">
        <f>""</f>
        <v/>
      </c>
      <c r="AR346" s="7" t="str">
        <f>""</f>
        <v/>
      </c>
      <c r="AS346" s="7" t="str">
        <f>""</f>
        <v/>
      </c>
      <c r="AT346" s="7" t="str">
        <f>""</f>
        <v/>
      </c>
      <c r="AU346" s="7" t="str">
        <f>""</f>
        <v/>
      </c>
      <c r="AV346" s="7" t="str">
        <f>""</f>
        <v/>
      </c>
      <c r="AW346" s="7" t="str">
        <f>""</f>
        <v/>
      </c>
      <c r="AX346" s="7" t="str">
        <f>""</f>
        <v/>
      </c>
      <c r="AY346" s="7" t="str">
        <f>""</f>
        <v/>
      </c>
      <c r="AZ346" s="118">
        <f t="shared" si="234"/>
        <v>1</v>
      </c>
      <c r="BA346" s="121" t="str">
        <f>""</f>
        <v/>
      </c>
      <c r="BB346" s="121" t="str">
        <f>""</f>
        <v/>
      </c>
      <c r="BC346" s="121" t="str">
        <f>""</f>
        <v/>
      </c>
    </row>
    <row r="347" spans="1:55" x14ac:dyDescent="0.25">
      <c r="A347" t="str">
        <f t="shared" si="229"/>
        <v>26510515</v>
      </c>
      <c r="D347">
        <v>2</v>
      </c>
      <c r="E347">
        <v>65</v>
      </c>
      <c r="F347">
        <v>105</v>
      </c>
      <c r="G347">
        <v>15</v>
      </c>
      <c r="H347">
        <v>15.9</v>
      </c>
      <c r="I347" t="str">
        <f>""</f>
        <v/>
      </c>
      <c r="J347" t="str">
        <f>""</f>
        <v/>
      </c>
      <c r="K347" t="str">
        <f>""</f>
        <v/>
      </c>
      <c r="L347" t="str">
        <f>""</f>
        <v/>
      </c>
      <c r="M347" s="114">
        <v>1620.12</v>
      </c>
      <c r="N347" s="7">
        <v>1620.12</v>
      </c>
      <c r="O347" s="7">
        <v>1620.12</v>
      </c>
      <c r="P347" s="7">
        <v>1620.12</v>
      </c>
      <c r="Q347">
        <v>1.3468</v>
      </c>
      <c r="R347">
        <v>1.3468</v>
      </c>
      <c r="S347">
        <v>1.3468</v>
      </c>
      <c r="T347">
        <v>1.3468</v>
      </c>
      <c r="U347">
        <f t="shared" si="230"/>
        <v>247</v>
      </c>
      <c r="V347">
        <f t="shared" si="230"/>
        <v>247</v>
      </c>
      <c r="W347">
        <f t="shared" si="230"/>
        <v>247</v>
      </c>
      <c r="X347">
        <f t="shared" ref="X347:X410" si="235">ROUND(P347*POWER(CF_heat,T347),0)</f>
        <v>247</v>
      </c>
      <c r="Y347">
        <f t="shared" si="231"/>
        <v>42</v>
      </c>
      <c r="Z347">
        <f t="shared" si="231"/>
        <v>42</v>
      </c>
      <c r="AA347">
        <f t="shared" si="231"/>
        <v>42</v>
      </c>
      <c r="AB347">
        <f t="shared" ref="AB347:AB410" si="236">ROUND(X347*3600/(4186*ABS($O$1-$O$2)),0)</f>
        <v>42</v>
      </c>
      <c r="AC347" s="212">
        <f t="shared" si="232"/>
        <v>1.030943897885573E-2</v>
      </c>
      <c r="AD347" s="212">
        <f t="shared" si="232"/>
        <v>1.030943897885573E-2</v>
      </c>
      <c r="AE347" s="212">
        <f t="shared" si="232"/>
        <v>1.030943897885573E-2</v>
      </c>
      <c r="AF347" s="212">
        <f t="shared" ref="AF347:AF410" si="237">(($AG347*(AB347^$AH347)*((($F347-14.4)*$AI347)/100))+($AJ347*(AB347^2)))*0.0098</f>
        <v>1.030943897885573E-2</v>
      </c>
      <c r="AG347" s="166">
        <f t="shared" si="233"/>
        <v>2.0829999999999999E-4</v>
      </c>
      <c r="AH347" s="166">
        <f t="shared" si="233"/>
        <v>1.724</v>
      </c>
      <c r="AI347" s="166">
        <f t="shared" si="233"/>
        <v>2</v>
      </c>
      <c r="AJ347" s="166">
        <f t="shared" ref="AJ347:AJ410" si="238">IF($G347=$CO$103,CS$103,IF($G347=$CO$104,CS$104,IF($G347=$CO$105,CS$105,IF($G347=$CO$107,CS$107,IF($G347=$CO$108,CS$108,IF($G347=$CO$109,CS$109,IF($G347=$CO$111,CS$111,IF($G347=$CO$112,CS$112,IF($G347=$CO$113,CS$113,IF($G347=$CO$115,CS$115,IF($G347=$CO$116,CS$116,IF($G347=$CO$117,CS$117,IF($G347=$CO$119,CS$119,IF($G347=$CO$120,CS$120,))))))))))))))</f>
        <v>4.6182900000000003E-4</v>
      </c>
      <c r="AK347" s="114" t="str">
        <f>""</f>
        <v/>
      </c>
      <c r="AL347" s="7" t="str">
        <f>""</f>
        <v/>
      </c>
      <c r="AM347" s="7" t="str">
        <f>""</f>
        <v/>
      </c>
      <c r="AN347" s="7" t="str">
        <f>""</f>
        <v/>
      </c>
      <c r="AO347" s="7" t="str">
        <f>""</f>
        <v/>
      </c>
      <c r="AP347" s="7" t="str">
        <f>""</f>
        <v/>
      </c>
      <c r="AQ347" s="7" t="str">
        <f>""</f>
        <v/>
      </c>
      <c r="AR347" s="7" t="str">
        <f>""</f>
        <v/>
      </c>
      <c r="AS347" s="7" t="str">
        <f>""</f>
        <v/>
      </c>
      <c r="AT347" s="7" t="str">
        <f>""</f>
        <v/>
      </c>
      <c r="AU347" s="7" t="str">
        <f>""</f>
        <v/>
      </c>
      <c r="AV347" s="7" t="str">
        <f>""</f>
        <v/>
      </c>
      <c r="AW347" s="7" t="str">
        <f>""</f>
        <v/>
      </c>
      <c r="AX347" s="7" t="str">
        <f>""</f>
        <v/>
      </c>
      <c r="AY347" s="7" t="str">
        <f>""</f>
        <v/>
      </c>
      <c r="AZ347" s="118">
        <f t="shared" si="234"/>
        <v>1.1000000000000001</v>
      </c>
      <c r="BA347" s="121" t="str">
        <f>""</f>
        <v/>
      </c>
      <c r="BB347" s="121" t="str">
        <f>""</f>
        <v/>
      </c>
      <c r="BC347" s="121" t="str">
        <f>""</f>
        <v/>
      </c>
    </row>
    <row r="348" spans="1:55" x14ac:dyDescent="0.25">
      <c r="A348" t="str">
        <f t="shared" ref="A348:A411" si="239">CONCATENATE(D348,E348,F348,G348)</f>
        <v>26511515</v>
      </c>
      <c r="D348">
        <v>2</v>
      </c>
      <c r="E348">
        <v>65</v>
      </c>
      <c r="F348">
        <v>115</v>
      </c>
      <c r="G348">
        <v>15</v>
      </c>
      <c r="H348">
        <v>15.9</v>
      </c>
      <c r="I348" t="str">
        <f>""</f>
        <v/>
      </c>
      <c r="J348" t="str">
        <f>""</f>
        <v/>
      </c>
      <c r="K348" t="str">
        <f>""</f>
        <v/>
      </c>
      <c r="L348" t="str">
        <f>""</f>
        <v/>
      </c>
      <c r="M348" s="114">
        <v>1796.22</v>
      </c>
      <c r="N348" s="7">
        <v>1796.22</v>
      </c>
      <c r="O348" s="7">
        <v>1796.22</v>
      </c>
      <c r="P348" s="7">
        <v>1796.22</v>
      </c>
      <c r="Q348">
        <v>1.3468</v>
      </c>
      <c r="R348">
        <v>1.3468</v>
      </c>
      <c r="S348">
        <v>1.3468</v>
      </c>
      <c r="T348">
        <v>1.3468</v>
      </c>
      <c r="U348">
        <f t="shared" ref="U348:X411" si="240">ROUND(M348*POWER(CF_heat,Q348),0)</f>
        <v>274</v>
      </c>
      <c r="V348">
        <f t="shared" si="240"/>
        <v>274</v>
      </c>
      <c r="W348">
        <f t="shared" si="240"/>
        <v>274</v>
      </c>
      <c r="X348">
        <f t="shared" si="235"/>
        <v>274</v>
      </c>
      <c r="Y348">
        <f t="shared" ref="Y348:AB411" si="241">ROUND(U348*3600/(4186*ABS($O$1-$O$2)),0)</f>
        <v>47</v>
      </c>
      <c r="Z348">
        <f t="shared" si="241"/>
        <v>47</v>
      </c>
      <c r="AA348">
        <f t="shared" si="241"/>
        <v>47</v>
      </c>
      <c r="AB348">
        <f t="shared" si="236"/>
        <v>47</v>
      </c>
      <c r="AC348" s="212">
        <f t="shared" ref="AC348:AF411" si="242">(($AG348*(Y348^$AH348)*((($F348-14.4)*$AI348)/100))+($AJ348*(Y348^2)))*0.0098</f>
        <v>1.3132784488420852E-2</v>
      </c>
      <c r="AD348" s="212">
        <f t="shared" si="242"/>
        <v>1.3132784488420852E-2</v>
      </c>
      <c r="AE348" s="212">
        <f t="shared" si="242"/>
        <v>1.3132784488420852E-2</v>
      </c>
      <c r="AF348" s="212">
        <f t="shared" si="237"/>
        <v>1.3132784488420852E-2</v>
      </c>
      <c r="AG348" s="166">
        <f t="shared" ref="AG348:AJ411" si="243">IF($G348=$CO$103,CP$103,IF($G348=$CO$104,CP$104,IF($G348=$CO$105,CP$105,IF($G348=$CO$107,CP$107,IF($G348=$CO$108,CP$108,IF($G348=$CO$109,CP$109,IF($G348=$CO$111,CP$111,IF($G348=$CO$112,CP$112,IF($G348=$CO$113,CP$113,IF($G348=$CO$115,CP$115,IF($G348=$CO$116,CP$116,IF($G348=$CO$117,CP$117,IF($G348=$CO$119,CP$119,IF($G348=$CO$120,CP$120,))))))))))))))</f>
        <v>2.0829999999999999E-4</v>
      </c>
      <c r="AH348" s="166">
        <f t="shared" si="243"/>
        <v>1.724</v>
      </c>
      <c r="AI348" s="166">
        <f t="shared" si="243"/>
        <v>2</v>
      </c>
      <c r="AJ348" s="166">
        <f t="shared" si="238"/>
        <v>4.6182900000000003E-4</v>
      </c>
      <c r="AK348" s="114" t="str">
        <f>""</f>
        <v/>
      </c>
      <c r="AL348" s="7" t="str">
        <f>""</f>
        <v/>
      </c>
      <c r="AM348" s="7" t="str">
        <f>""</f>
        <v/>
      </c>
      <c r="AN348" s="7" t="str">
        <f>""</f>
        <v/>
      </c>
      <c r="AO348" s="7" t="str">
        <f>""</f>
        <v/>
      </c>
      <c r="AP348" s="7" t="str">
        <f>""</f>
        <v/>
      </c>
      <c r="AQ348" s="7" t="str">
        <f>""</f>
        <v/>
      </c>
      <c r="AR348" s="7" t="str">
        <f>""</f>
        <v/>
      </c>
      <c r="AS348" s="7" t="str">
        <f>""</f>
        <v/>
      </c>
      <c r="AT348" s="7" t="str">
        <f>""</f>
        <v/>
      </c>
      <c r="AU348" s="7" t="str">
        <f>""</f>
        <v/>
      </c>
      <c r="AV348" s="7" t="str">
        <f>""</f>
        <v/>
      </c>
      <c r="AW348" s="7" t="str">
        <f>""</f>
        <v/>
      </c>
      <c r="AX348" s="7" t="str">
        <f>""</f>
        <v/>
      </c>
      <c r="AY348" s="7" t="str">
        <f>""</f>
        <v/>
      </c>
      <c r="AZ348" s="118">
        <f t="shared" ref="AZ348:AZ411" si="244">ROUND(IF(G348=10,$CO$92*F348,IF(G348=11,$CO$93*F348,IF(G348=15,$CO$94*F348,IF(G348=16,$CO$95*F348,IF(G348=20,$CO$96*F348,IF(G348=21,$CO$97*F348,)))))),1)</f>
        <v>1.2</v>
      </c>
      <c r="BA348" s="121" t="str">
        <f>""</f>
        <v/>
      </c>
      <c r="BB348" s="121" t="str">
        <f>""</f>
        <v/>
      </c>
      <c r="BC348" s="121" t="str">
        <f>""</f>
        <v/>
      </c>
    </row>
    <row r="349" spans="1:55" x14ac:dyDescent="0.25">
      <c r="A349" t="str">
        <f t="shared" si="239"/>
        <v>26513515</v>
      </c>
      <c r="D349">
        <v>2</v>
      </c>
      <c r="E349">
        <v>65</v>
      </c>
      <c r="F349">
        <v>135</v>
      </c>
      <c r="G349">
        <v>15</v>
      </c>
      <c r="H349">
        <v>15.9</v>
      </c>
      <c r="I349" t="str">
        <f>""</f>
        <v/>
      </c>
      <c r="J349" t="str">
        <f>""</f>
        <v/>
      </c>
      <c r="K349" t="str">
        <f>""</f>
        <v/>
      </c>
      <c r="L349" t="str">
        <f>""</f>
        <v/>
      </c>
      <c r="M349" s="114">
        <v>2148.42</v>
      </c>
      <c r="N349" s="7">
        <v>2148.42</v>
      </c>
      <c r="O349" s="7">
        <v>2148.42</v>
      </c>
      <c r="P349" s="7">
        <v>2148.42</v>
      </c>
      <c r="Q349">
        <v>1.3468</v>
      </c>
      <c r="R349">
        <v>1.3468</v>
      </c>
      <c r="S349">
        <v>1.3468</v>
      </c>
      <c r="T349">
        <v>1.3468</v>
      </c>
      <c r="U349">
        <f t="shared" si="240"/>
        <v>328</v>
      </c>
      <c r="V349">
        <f t="shared" si="240"/>
        <v>328</v>
      </c>
      <c r="W349">
        <f t="shared" si="240"/>
        <v>328</v>
      </c>
      <c r="X349">
        <f t="shared" si="235"/>
        <v>328</v>
      </c>
      <c r="Y349">
        <f t="shared" si="241"/>
        <v>56</v>
      </c>
      <c r="Z349">
        <f t="shared" si="241"/>
        <v>56</v>
      </c>
      <c r="AA349">
        <f t="shared" si="241"/>
        <v>56</v>
      </c>
      <c r="AB349">
        <f t="shared" si="236"/>
        <v>56</v>
      </c>
      <c r="AC349" s="212">
        <f t="shared" si="242"/>
        <v>1.9276868286080422E-2</v>
      </c>
      <c r="AD349" s="212">
        <f t="shared" si="242"/>
        <v>1.9276868286080422E-2</v>
      </c>
      <c r="AE349" s="212">
        <f t="shared" si="242"/>
        <v>1.9276868286080422E-2</v>
      </c>
      <c r="AF349" s="212">
        <f t="shared" si="237"/>
        <v>1.9276868286080422E-2</v>
      </c>
      <c r="AG349" s="166">
        <f t="shared" si="243"/>
        <v>2.0829999999999999E-4</v>
      </c>
      <c r="AH349" s="166">
        <f t="shared" si="243"/>
        <v>1.724</v>
      </c>
      <c r="AI349" s="166">
        <f t="shared" si="243"/>
        <v>2</v>
      </c>
      <c r="AJ349" s="166">
        <f t="shared" si="238"/>
        <v>4.6182900000000003E-4</v>
      </c>
      <c r="AK349" s="114" t="str">
        <f>""</f>
        <v/>
      </c>
      <c r="AL349" s="7" t="str">
        <f>""</f>
        <v/>
      </c>
      <c r="AM349" s="7" t="str">
        <f>""</f>
        <v/>
      </c>
      <c r="AN349" s="7" t="str">
        <f>""</f>
        <v/>
      </c>
      <c r="AO349" s="7" t="str">
        <f>""</f>
        <v/>
      </c>
      <c r="AP349" s="7" t="str">
        <f>""</f>
        <v/>
      </c>
      <c r="AQ349" s="7" t="str">
        <f>""</f>
        <v/>
      </c>
      <c r="AR349" s="7" t="str">
        <f>""</f>
        <v/>
      </c>
      <c r="AS349" s="7" t="str">
        <f>""</f>
        <v/>
      </c>
      <c r="AT349" s="7" t="str">
        <f>""</f>
        <v/>
      </c>
      <c r="AU349" s="7" t="str">
        <f>""</f>
        <v/>
      </c>
      <c r="AV349" s="7" t="str">
        <f>""</f>
        <v/>
      </c>
      <c r="AW349" s="7" t="str">
        <f>""</f>
        <v/>
      </c>
      <c r="AX349" s="7" t="str">
        <f>""</f>
        <v/>
      </c>
      <c r="AY349" s="7" t="str">
        <f>""</f>
        <v/>
      </c>
      <c r="AZ349" s="118">
        <f t="shared" si="244"/>
        <v>1.4</v>
      </c>
      <c r="BA349" s="121" t="str">
        <f>""</f>
        <v/>
      </c>
      <c r="BB349" s="121" t="str">
        <f>""</f>
        <v/>
      </c>
      <c r="BC349" s="121" t="str">
        <f>""</f>
        <v/>
      </c>
    </row>
    <row r="350" spans="1:55" x14ac:dyDescent="0.25">
      <c r="A350" t="str">
        <f t="shared" si="239"/>
        <v>26515515</v>
      </c>
      <c r="D350">
        <v>2</v>
      </c>
      <c r="E350">
        <v>65</v>
      </c>
      <c r="F350">
        <v>155</v>
      </c>
      <c r="G350">
        <v>15</v>
      </c>
      <c r="H350">
        <v>15.9</v>
      </c>
      <c r="I350" t="str">
        <f>""</f>
        <v/>
      </c>
      <c r="J350" t="str">
        <f>""</f>
        <v/>
      </c>
      <c r="K350" t="str">
        <f>""</f>
        <v/>
      </c>
      <c r="L350" t="str">
        <f>""</f>
        <v/>
      </c>
      <c r="M350" s="114">
        <v>2500.62</v>
      </c>
      <c r="N350" s="7">
        <v>2500.62</v>
      </c>
      <c r="O350" s="7">
        <v>2500.62</v>
      </c>
      <c r="P350" s="7">
        <v>2500.62</v>
      </c>
      <c r="Q350">
        <v>1.3468</v>
      </c>
      <c r="R350">
        <v>1.3468</v>
      </c>
      <c r="S350">
        <v>1.3468</v>
      </c>
      <c r="T350">
        <v>1.3468</v>
      </c>
      <c r="U350">
        <f t="shared" si="240"/>
        <v>381</v>
      </c>
      <c r="V350">
        <f t="shared" si="240"/>
        <v>381</v>
      </c>
      <c r="W350">
        <f t="shared" si="240"/>
        <v>381</v>
      </c>
      <c r="X350">
        <f t="shared" si="235"/>
        <v>381</v>
      </c>
      <c r="Y350">
        <f t="shared" si="241"/>
        <v>66</v>
      </c>
      <c r="Z350">
        <f t="shared" si="241"/>
        <v>66</v>
      </c>
      <c r="AA350">
        <f t="shared" si="241"/>
        <v>66</v>
      </c>
      <c r="AB350">
        <f t="shared" si="236"/>
        <v>66</v>
      </c>
      <c r="AC350" s="212">
        <f t="shared" si="242"/>
        <v>2.7582202186458866E-2</v>
      </c>
      <c r="AD350" s="212">
        <f t="shared" si="242"/>
        <v>2.7582202186458866E-2</v>
      </c>
      <c r="AE350" s="212">
        <f t="shared" si="242"/>
        <v>2.7582202186458866E-2</v>
      </c>
      <c r="AF350" s="212">
        <f t="shared" si="237"/>
        <v>2.7582202186458866E-2</v>
      </c>
      <c r="AG350" s="166">
        <f t="shared" si="243"/>
        <v>2.0829999999999999E-4</v>
      </c>
      <c r="AH350" s="166">
        <f t="shared" si="243"/>
        <v>1.724</v>
      </c>
      <c r="AI350" s="166">
        <f t="shared" si="243"/>
        <v>2</v>
      </c>
      <c r="AJ350" s="166">
        <f t="shared" si="238"/>
        <v>4.6182900000000003E-4</v>
      </c>
      <c r="AK350" s="114" t="str">
        <f>""</f>
        <v/>
      </c>
      <c r="AL350" s="7" t="str">
        <f>""</f>
        <v/>
      </c>
      <c r="AM350" s="7" t="str">
        <f>""</f>
        <v/>
      </c>
      <c r="AN350" s="7" t="str">
        <f>""</f>
        <v/>
      </c>
      <c r="AO350" s="7" t="str">
        <f>""</f>
        <v/>
      </c>
      <c r="AP350" s="7" t="str">
        <f>""</f>
        <v/>
      </c>
      <c r="AQ350" s="7" t="str">
        <f>""</f>
        <v/>
      </c>
      <c r="AR350" s="7" t="str">
        <f>""</f>
        <v/>
      </c>
      <c r="AS350" s="7" t="str">
        <f>""</f>
        <v/>
      </c>
      <c r="AT350" s="7" t="str">
        <f>""</f>
        <v/>
      </c>
      <c r="AU350" s="7" t="str">
        <f>""</f>
        <v/>
      </c>
      <c r="AV350" s="7" t="str">
        <f>""</f>
        <v/>
      </c>
      <c r="AW350" s="7" t="str">
        <f>""</f>
        <v/>
      </c>
      <c r="AX350" s="7" t="str">
        <f>""</f>
        <v/>
      </c>
      <c r="AY350" s="7" t="str">
        <f>""</f>
        <v/>
      </c>
      <c r="AZ350" s="118">
        <f t="shared" si="244"/>
        <v>1.6</v>
      </c>
      <c r="BA350" s="121" t="str">
        <f>""</f>
        <v/>
      </c>
      <c r="BB350" s="121" t="str">
        <f>""</f>
        <v/>
      </c>
      <c r="BC350" s="121" t="str">
        <f>""</f>
        <v/>
      </c>
    </row>
    <row r="351" spans="1:55" x14ac:dyDescent="0.25">
      <c r="A351" t="str">
        <f t="shared" si="239"/>
        <v>26517515</v>
      </c>
      <c r="D351">
        <v>2</v>
      </c>
      <c r="E351">
        <v>65</v>
      </c>
      <c r="F351">
        <v>175</v>
      </c>
      <c r="G351">
        <v>15</v>
      </c>
      <c r="H351">
        <v>15.9</v>
      </c>
      <c r="I351" t="str">
        <f>""</f>
        <v/>
      </c>
      <c r="J351" t="str">
        <f>""</f>
        <v/>
      </c>
      <c r="K351" t="str">
        <f>""</f>
        <v/>
      </c>
      <c r="L351" t="str">
        <f>""</f>
        <v/>
      </c>
      <c r="M351" s="114">
        <v>2852.82</v>
      </c>
      <c r="N351" s="7">
        <v>2852.82</v>
      </c>
      <c r="O351" s="7">
        <v>2852.82</v>
      </c>
      <c r="P351" s="7">
        <v>2852.82</v>
      </c>
      <c r="Q351">
        <v>1.3468</v>
      </c>
      <c r="R351">
        <v>1.3468</v>
      </c>
      <c r="S351">
        <v>1.3468</v>
      </c>
      <c r="T351">
        <v>1.3468</v>
      </c>
      <c r="U351">
        <f t="shared" si="240"/>
        <v>435</v>
      </c>
      <c r="V351">
        <f t="shared" si="240"/>
        <v>435</v>
      </c>
      <c r="W351">
        <f t="shared" si="240"/>
        <v>435</v>
      </c>
      <c r="X351">
        <f t="shared" si="235"/>
        <v>435</v>
      </c>
      <c r="Y351">
        <f t="shared" si="241"/>
        <v>75</v>
      </c>
      <c r="Z351">
        <f t="shared" si="241"/>
        <v>75</v>
      </c>
      <c r="AA351">
        <f t="shared" si="241"/>
        <v>75</v>
      </c>
      <c r="AB351">
        <f t="shared" si="236"/>
        <v>75</v>
      </c>
      <c r="AC351" s="212">
        <f t="shared" si="242"/>
        <v>3.6660347664659518E-2</v>
      </c>
      <c r="AD351" s="212">
        <f t="shared" si="242"/>
        <v>3.6660347664659518E-2</v>
      </c>
      <c r="AE351" s="212">
        <f t="shared" si="242"/>
        <v>3.6660347664659518E-2</v>
      </c>
      <c r="AF351" s="212">
        <f t="shared" si="237"/>
        <v>3.6660347664659518E-2</v>
      </c>
      <c r="AG351" s="166">
        <f t="shared" si="243"/>
        <v>2.0829999999999999E-4</v>
      </c>
      <c r="AH351" s="166">
        <f t="shared" si="243"/>
        <v>1.724</v>
      </c>
      <c r="AI351" s="166">
        <f t="shared" si="243"/>
        <v>2</v>
      </c>
      <c r="AJ351" s="166">
        <f t="shared" si="238"/>
        <v>4.6182900000000003E-4</v>
      </c>
      <c r="AK351" s="114" t="str">
        <f>""</f>
        <v/>
      </c>
      <c r="AL351" s="7" t="str">
        <f>""</f>
        <v/>
      </c>
      <c r="AM351" s="7" t="str">
        <f>""</f>
        <v/>
      </c>
      <c r="AN351" s="7" t="str">
        <f>""</f>
        <v/>
      </c>
      <c r="AO351" s="7" t="str">
        <f>""</f>
        <v/>
      </c>
      <c r="AP351" s="7" t="str">
        <f>""</f>
        <v/>
      </c>
      <c r="AQ351" s="7" t="str">
        <f>""</f>
        <v/>
      </c>
      <c r="AR351" s="7" t="str">
        <f>""</f>
        <v/>
      </c>
      <c r="AS351" s="7" t="str">
        <f>""</f>
        <v/>
      </c>
      <c r="AT351" s="7" t="str">
        <f>""</f>
        <v/>
      </c>
      <c r="AU351" s="7" t="str">
        <f>""</f>
        <v/>
      </c>
      <c r="AV351" s="7" t="str">
        <f>""</f>
        <v/>
      </c>
      <c r="AW351" s="7" t="str">
        <f>""</f>
        <v/>
      </c>
      <c r="AX351" s="7" t="str">
        <f>""</f>
        <v/>
      </c>
      <c r="AY351" s="7" t="str">
        <f>""</f>
        <v/>
      </c>
      <c r="AZ351" s="118">
        <f t="shared" si="244"/>
        <v>1.8</v>
      </c>
      <c r="BA351" s="121" t="str">
        <f>""</f>
        <v/>
      </c>
      <c r="BB351" s="121" t="str">
        <f>""</f>
        <v/>
      </c>
      <c r="BC351" s="121" t="str">
        <f>""</f>
        <v/>
      </c>
    </row>
    <row r="352" spans="1:55" x14ac:dyDescent="0.25">
      <c r="A352" t="str">
        <f t="shared" si="239"/>
        <v>26519515</v>
      </c>
      <c r="D352">
        <v>2</v>
      </c>
      <c r="E352">
        <v>65</v>
      </c>
      <c r="F352">
        <v>195</v>
      </c>
      <c r="G352">
        <v>15</v>
      </c>
      <c r="H352">
        <v>15.9</v>
      </c>
      <c r="I352" t="str">
        <f>""</f>
        <v/>
      </c>
      <c r="J352" t="str">
        <f>""</f>
        <v/>
      </c>
      <c r="K352" t="str">
        <f>""</f>
        <v/>
      </c>
      <c r="L352" t="str">
        <f>""</f>
        <v/>
      </c>
      <c r="M352" s="114">
        <v>3205.02</v>
      </c>
      <c r="N352">
        <v>3205.02</v>
      </c>
      <c r="O352">
        <v>3205.02</v>
      </c>
      <c r="P352">
        <v>3205.02</v>
      </c>
      <c r="Q352">
        <v>1.3468</v>
      </c>
      <c r="R352">
        <v>1.3468</v>
      </c>
      <c r="S352">
        <v>1.3468</v>
      </c>
      <c r="T352">
        <v>1.3468</v>
      </c>
      <c r="U352">
        <f t="shared" si="240"/>
        <v>489</v>
      </c>
      <c r="V352">
        <f t="shared" si="240"/>
        <v>489</v>
      </c>
      <c r="W352">
        <f t="shared" si="240"/>
        <v>489</v>
      </c>
      <c r="X352">
        <f t="shared" si="235"/>
        <v>489</v>
      </c>
      <c r="Y352">
        <f t="shared" si="241"/>
        <v>84</v>
      </c>
      <c r="Z352">
        <f t="shared" si="241"/>
        <v>84</v>
      </c>
      <c r="AA352">
        <f t="shared" si="241"/>
        <v>84</v>
      </c>
      <c r="AB352">
        <f t="shared" si="236"/>
        <v>84</v>
      </c>
      <c r="AC352" s="212">
        <f t="shared" si="242"/>
        <v>4.7250047235768082E-2</v>
      </c>
      <c r="AD352" s="212">
        <f t="shared" si="242"/>
        <v>4.7250047235768082E-2</v>
      </c>
      <c r="AE352" s="212">
        <f t="shared" si="242"/>
        <v>4.7250047235768082E-2</v>
      </c>
      <c r="AF352" s="212">
        <f t="shared" si="237"/>
        <v>4.7250047235768082E-2</v>
      </c>
      <c r="AG352" s="166">
        <f t="shared" si="243"/>
        <v>2.0829999999999999E-4</v>
      </c>
      <c r="AH352" s="166">
        <f t="shared" si="243"/>
        <v>1.724</v>
      </c>
      <c r="AI352" s="166">
        <f t="shared" si="243"/>
        <v>2</v>
      </c>
      <c r="AJ352" s="166">
        <f t="shared" si="238"/>
        <v>4.6182900000000003E-4</v>
      </c>
      <c r="AK352" s="114" t="str">
        <f>""</f>
        <v/>
      </c>
      <c r="AL352" s="7" t="str">
        <f>""</f>
        <v/>
      </c>
      <c r="AM352" s="7" t="str">
        <f>""</f>
        <v/>
      </c>
      <c r="AN352" s="7" t="str">
        <f>""</f>
        <v/>
      </c>
      <c r="AO352" s="7" t="str">
        <f>""</f>
        <v/>
      </c>
      <c r="AP352" s="7" t="str">
        <f>""</f>
        <v/>
      </c>
      <c r="AQ352" s="7" t="str">
        <f>""</f>
        <v/>
      </c>
      <c r="AR352" s="7" t="str">
        <f>""</f>
        <v/>
      </c>
      <c r="AS352" s="7" t="str">
        <f>""</f>
        <v/>
      </c>
      <c r="AT352" s="7" t="str">
        <f>""</f>
        <v/>
      </c>
      <c r="AU352" s="7" t="str">
        <f>""</f>
        <v/>
      </c>
      <c r="AV352" s="7" t="str">
        <f>""</f>
        <v/>
      </c>
      <c r="AW352" s="7" t="str">
        <f>""</f>
        <v/>
      </c>
      <c r="AX352" s="7" t="str">
        <f>""</f>
        <v/>
      </c>
      <c r="AY352" s="7" t="str">
        <f>""</f>
        <v/>
      </c>
      <c r="AZ352" s="118">
        <f t="shared" si="244"/>
        <v>2</v>
      </c>
      <c r="BA352" s="121" t="str">
        <f>""</f>
        <v/>
      </c>
      <c r="BB352" s="121" t="str">
        <f>""</f>
        <v/>
      </c>
      <c r="BC352" s="121" t="str">
        <f>""</f>
        <v/>
      </c>
    </row>
    <row r="353" spans="1:55" x14ac:dyDescent="0.25">
      <c r="A353" t="str">
        <f t="shared" si="239"/>
        <v>26521515</v>
      </c>
      <c r="D353">
        <v>2</v>
      </c>
      <c r="E353">
        <v>65</v>
      </c>
      <c r="F353">
        <v>215</v>
      </c>
      <c r="G353">
        <v>15</v>
      </c>
      <c r="H353">
        <v>15.9</v>
      </c>
      <c r="I353" t="str">
        <f>""</f>
        <v/>
      </c>
      <c r="J353" t="str">
        <f>""</f>
        <v/>
      </c>
      <c r="K353" t="str">
        <f>""</f>
        <v/>
      </c>
      <c r="L353" t="str">
        <f>""</f>
        <v/>
      </c>
      <c r="M353" s="114">
        <v>3557.22</v>
      </c>
      <c r="N353" s="7">
        <v>3557.22</v>
      </c>
      <c r="O353" s="7">
        <v>3557.22</v>
      </c>
      <c r="P353" s="7">
        <v>3557.22</v>
      </c>
      <c r="Q353">
        <v>1.3468</v>
      </c>
      <c r="R353">
        <v>1.3468</v>
      </c>
      <c r="S353">
        <v>1.3468</v>
      </c>
      <c r="T353">
        <v>1.3468</v>
      </c>
      <c r="U353">
        <f t="shared" si="240"/>
        <v>542</v>
      </c>
      <c r="V353">
        <f t="shared" si="240"/>
        <v>542</v>
      </c>
      <c r="W353">
        <f t="shared" si="240"/>
        <v>542</v>
      </c>
      <c r="X353">
        <f t="shared" si="235"/>
        <v>542</v>
      </c>
      <c r="Y353">
        <f t="shared" si="241"/>
        <v>93</v>
      </c>
      <c r="Z353">
        <f t="shared" si="241"/>
        <v>93</v>
      </c>
      <c r="AA353">
        <f t="shared" si="241"/>
        <v>93</v>
      </c>
      <c r="AB353">
        <f t="shared" si="236"/>
        <v>93</v>
      </c>
      <c r="AC353" s="212">
        <f t="shared" si="242"/>
        <v>5.9418785215123809E-2</v>
      </c>
      <c r="AD353" s="212">
        <f t="shared" si="242"/>
        <v>5.9418785215123809E-2</v>
      </c>
      <c r="AE353" s="212">
        <f t="shared" si="242"/>
        <v>5.9418785215123809E-2</v>
      </c>
      <c r="AF353" s="212">
        <f t="shared" si="237"/>
        <v>5.9418785215123809E-2</v>
      </c>
      <c r="AG353" s="166">
        <f t="shared" si="243"/>
        <v>2.0829999999999999E-4</v>
      </c>
      <c r="AH353" s="166">
        <f t="shared" si="243"/>
        <v>1.724</v>
      </c>
      <c r="AI353" s="166">
        <f t="shared" si="243"/>
        <v>2</v>
      </c>
      <c r="AJ353" s="166">
        <f t="shared" si="238"/>
        <v>4.6182900000000003E-4</v>
      </c>
      <c r="AK353" s="114" t="str">
        <f>""</f>
        <v/>
      </c>
      <c r="AL353" s="7" t="str">
        <f>""</f>
        <v/>
      </c>
      <c r="AM353" s="7" t="str">
        <f>""</f>
        <v/>
      </c>
      <c r="AN353" s="7" t="str">
        <f>""</f>
        <v/>
      </c>
      <c r="AO353" s="7" t="str">
        <f>""</f>
        <v/>
      </c>
      <c r="AP353" s="7" t="str">
        <f>""</f>
        <v/>
      </c>
      <c r="AQ353" s="7" t="str">
        <f>""</f>
        <v/>
      </c>
      <c r="AR353" s="7" t="str">
        <f>""</f>
        <v/>
      </c>
      <c r="AS353" s="7" t="str">
        <f>""</f>
        <v/>
      </c>
      <c r="AT353" s="7" t="str">
        <f>""</f>
        <v/>
      </c>
      <c r="AU353" s="7" t="str">
        <f>""</f>
        <v/>
      </c>
      <c r="AV353" s="7" t="str">
        <f>""</f>
        <v/>
      </c>
      <c r="AW353" s="7" t="str">
        <f>""</f>
        <v/>
      </c>
      <c r="AX353" s="7" t="str">
        <f>""</f>
        <v/>
      </c>
      <c r="AY353" s="7" t="str">
        <f>""</f>
        <v/>
      </c>
      <c r="AZ353" s="118">
        <f t="shared" si="244"/>
        <v>2.2000000000000002</v>
      </c>
      <c r="BA353" s="121" t="str">
        <f>""</f>
        <v/>
      </c>
      <c r="BB353" s="121" t="str">
        <f>""</f>
        <v/>
      </c>
      <c r="BC353" s="121" t="str">
        <f>""</f>
        <v/>
      </c>
    </row>
    <row r="354" spans="1:55" x14ac:dyDescent="0.25">
      <c r="A354" t="str">
        <f t="shared" si="239"/>
        <v>26523515</v>
      </c>
      <c r="D354">
        <v>2</v>
      </c>
      <c r="E354">
        <v>65</v>
      </c>
      <c r="F354">
        <v>235</v>
      </c>
      <c r="G354">
        <v>15</v>
      </c>
      <c r="H354">
        <v>15.9</v>
      </c>
      <c r="I354" t="str">
        <f>""</f>
        <v/>
      </c>
      <c r="J354" t="str">
        <f>""</f>
        <v/>
      </c>
      <c r="K354" t="str">
        <f>""</f>
        <v/>
      </c>
      <c r="L354" t="str">
        <f>""</f>
        <v/>
      </c>
      <c r="M354" s="114">
        <v>3909.42</v>
      </c>
      <c r="N354" s="7">
        <v>3909.42</v>
      </c>
      <c r="O354" s="7">
        <v>3909.42</v>
      </c>
      <c r="P354" s="7">
        <v>3909.42</v>
      </c>
      <c r="Q354">
        <v>1.3468</v>
      </c>
      <c r="R354">
        <v>1.3468</v>
      </c>
      <c r="S354">
        <v>1.3468</v>
      </c>
      <c r="T354">
        <v>1.3468</v>
      </c>
      <c r="U354">
        <f t="shared" si="240"/>
        <v>596</v>
      </c>
      <c r="V354">
        <f t="shared" si="240"/>
        <v>596</v>
      </c>
      <c r="W354">
        <f t="shared" si="240"/>
        <v>596</v>
      </c>
      <c r="X354">
        <f t="shared" si="235"/>
        <v>596</v>
      </c>
      <c r="Y354">
        <f t="shared" si="241"/>
        <v>103</v>
      </c>
      <c r="Z354">
        <f t="shared" si="241"/>
        <v>103</v>
      </c>
      <c r="AA354">
        <f t="shared" si="241"/>
        <v>103</v>
      </c>
      <c r="AB354">
        <f t="shared" si="236"/>
        <v>103</v>
      </c>
      <c r="AC354" s="212">
        <f t="shared" si="242"/>
        <v>7.4603318913347011E-2</v>
      </c>
      <c r="AD354" s="212">
        <f t="shared" si="242"/>
        <v>7.4603318913347011E-2</v>
      </c>
      <c r="AE354" s="212">
        <f t="shared" si="242"/>
        <v>7.4603318913347011E-2</v>
      </c>
      <c r="AF354" s="212">
        <f t="shared" si="237"/>
        <v>7.4603318913347011E-2</v>
      </c>
      <c r="AG354" s="166">
        <f t="shared" si="243"/>
        <v>2.0829999999999999E-4</v>
      </c>
      <c r="AH354" s="166">
        <f t="shared" si="243"/>
        <v>1.724</v>
      </c>
      <c r="AI354" s="166">
        <f t="shared" si="243"/>
        <v>2</v>
      </c>
      <c r="AJ354" s="166">
        <f t="shared" si="238"/>
        <v>4.6182900000000003E-4</v>
      </c>
      <c r="AK354" s="114" t="str">
        <f>""</f>
        <v/>
      </c>
      <c r="AL354" s="7" t="str">
        <f>""</f>
        <v/>
      </c>
      <c r="AM354" s="7" t="str">
        <f>""</f>
        <v/>
      </c>
      <c r="AN354" s="7" t="str">
        <f>""</f>
        <v/>
      </c>
      <c r="AO354" s="7" t="str">
        <f>""</f>
        <v/>
      </c>
      <c r="AP354" s="7" t="str">
        <f>""</f>
        <v/>
      </c>
      <c r="AQ354" s="7" t="str">
        <f>""</f>
        <v/>
      </c>
      <c r="AR354" s="7" t="str">
        <f>""</f>
        <v/>
      </c>
      <c r="AS354" s="7" t="str">
        <f>""</f>
        <v/>
      </c>
      <c r="AT354" s="7" t="str">
        <f>""</f>
        <v/>
      </c>
      <c r="AU354" s="7" t="str">
        <f>""</f>
        <v/>
      </c>
      <c r="AV354" s="7" t="str">
        <f>""</f>
        <v/>
      </c>
      <c r="AW354" s="7" t="str">
        <f>""</f>
        <v/>
      </c>
      <c r="AX354" s="7" t="str">
        <f>""</f>
        <v/>
      </c>
      <c r="AY354" s="7" t="str">
        <f>""</f>
        <v/>
      </c>
      <c r="AZ354" s="118">
        <f t="shared" si="244"/>
        <v>2.4</v>
      </c>
      <c r="BA354" s="121" t="str">
        <f>""</f>
        <v/>
      </c>
      <c r="BB354" s="121" t="str">
        <f>""</f>
        <v/>
      </c>
      <c r="BC354" s="121" t="str">
        <f>""</f>
        <v/>
      </c>
    </row>
    <row r="355" spans="1:55" x14ac:dyDescent="0.25">
      <c r="A355" t="str">
        <f t="shared" si="239"/>
        <v>2705515</v>
      </c>
      <c r="D355">
        <v>2</v>
      </c>
      <c r="E355">
        <v>70</v>
      </c>
      <c r="F355">
        <v>55</v>
      </c>
      <c r="G355">
        <v>15</v>
      </c>
      <c r="H355">
        <v>15.9</v>
      </c>
      <c r="I355" t="str">
        <f>""</f>
        <v/>
      </c>
      <c r="J355" t="str">
        <f>""</f>
        <v/>
      </c>
      <c r="K355" t="str">
        <f>""</f>
        <v/>
      </c>
      <c r="L355" t="str">
        <f>""</f>
        <v/>
      </c>
      <c r="M355" s="114">
        <v>756.84</v>
      </c>
      <c r="N355" s="7">
        <v>756.84</v>
      </c>
      <c r="O355" s="7">
        <v>756.84</v>
      </c>
      <c r="P355" s="7">
        <v>756.84</v>
      </c>
      <c r="Q355">
        <v>1.3358000000000001</v>
      </c>
      <c r="R355">
        <v>1.3358000000000001</v>
      </c>
      <c r="S355">
        <v>1.3358000000000001</v>
      </c>
      <c r="T355">
        <v>1.3358000000000001</v>
      </c>
      <c r="U355">
        <f t="shared" si="240"/>
        <v>117</v>
      </c>
      <c r="V355">
        <f t="shared" si="240"/>
        <v>117</v>
      </c>
      <c r="W355">
        <f t="shared" si="240"/>
        <v>117</v>
      </c>
      <c r="X355">
        <f t="shared" si="235"/>
        <v>117</v>
      </c>
      <c r="Y355">
        <f t="shared" si="241"/>
        <v>20</v>
      </c>
      <c r="Z355">
        <f t="shared" si="241"/>
        <v>20</v>
      </c>
      <c r="AA355">
        <f t="shared" si="241"/>
        <v>20</v>
      </c>
      <c r="AB355">
        <f t="shared" si="236"/>
        <v>20</v>
      </c>
      <c r="AC355" s="212">
        <f t="shared" si="242"/>
        <v>2.1004024613552E-3</v>
      </c>
      <c r="AD355" s="212">
        <f t="shared" si="242"/>
        <v>2.1004024613552E-3</v>
      </c>
      <c r="AE355" s="212">
        <f t="shared" si="242"/>
        <v>2.1004024613552E-3</v>
      </c>
      <c r="AF355" s="212">
        <f t="shared" si="237"/>
        <v>2.1004024613552E-3</v>
      </c>
      <c r="AG355" s="166">
        <f t="shared" si="243"/>
        <v>2.0829999999999999E-4</v>
      </c>
      <c r="AH355" s="166">
        <f t="shared" si="243"/>
        <v>1.724</v>
      </c>
      <c r="AI355" s="166">
        <f t="shared" si="243"/>
        <v>2</v>
      </c>
      <c r="AJ355" s="166">
        <f t="shared" si="238"/>
        <v>4.6182900000000003E-4</v>
      </c>
      <c r="AK355" s="114" t="str">
        <f>""</f>
        <v/>
      </c>
      <c r="AL355" s="7" t="str">
        <f>""</f>
        <v/>
      </c>
      <c r="AM355" s="7" t="str">
        <f>""</f>
        <v/>
      </c>
      <c r="AN355" s="7" t="str">
        <f>""</f>
        <v/>
      </c>
      <c r="AO355" s="7" t="str">
        <f>""</f>
        <v/>
      </c>
      <c r="AP355" s="7" t="str">
        <f>""</f>
        <v/>
      </c>
      <c r="AQ355" s="7" t="str">
        <f>""</f>
        <v/>
      </c>
      <c r="AR355" s="7" t="str">
        <f>""</f>
        <v/>
      </c>
      <c r="AS355" s="7" t="str">
        <f>""</f>
        <v/>
      </c>
      <c r="AT355" s="7" t="str">
        <f>""</f>
        <v/>
      </c>
      <c r="AU355" s="7" t="str">
        <f>""</f>
        <v/>
      </c>
      <c r="AV355" s="7" t="str">
        <f>""</f>
        <v/>
      </c>
      <c r="AW355" s="7" t="str">
        <f>""</f>
        <v/>
      </c>
      <c r="AX355" s="7" t="str">
        <f>""</f>
        <v/>
      </c>
      <c r="AY355" s="7" t="str">
        <f>""</f>
        <v/>
      </c>
      <c r="AZ355" s="118">
        <f t="shared" si="244"/>
        <v>0.6</v>
      </c>
      <c r="BA355" s="121" t="str">
        <f>""</f>
        <v/>
      </c>
      <c r="BB355" s="121" t="str">
        <f>""</f>
        <v/>
      </c>
      <c r="BC355" s="121" t="str">
        <f>""</f>
        <v/>
      </c>
    </row>
    <row r="356" spans="1:55" x14ac:dyDescent="0.25">
      <c r="A356" t="str">
        <f t="shared" si="239"/>
        <v>2706515</v>
      </c>
      <c r="D356">
        <v>2</v>
      </c>
      <c r="E356">
        <v>70</v>
      </c>
      <c r="F356">
        <v>65</v>
      </c>
      <c r="G356">
        <v>15</v>
      </c>
      <c r="H356">
        <v>15.9</v>
      </c>
      <c r="I356" t="str">
        <f>""</f>
        <v/>
      </c>
      <c r="J356" t="str">
        <f>""</f>
        <v/>
      </c>
      <c r="K356" t="str">
        <f>""</f>
        <v/>
      </c>
      <c r="L356" t="str">
        <f>""</f>
        <v/>
      </c>
      <c r="M356" s="114">
        <v>937.04</v>
      </c>
      <c r="N356" s="7">
        <v>937.04</v>
      </c>
      <c r="O356" s="7">
        <v>937.04</v>
      </c>
      <c r="P356" s="7">
        <v>937.04</v>
      </c>
      <c r="Q356">
        <v>1.3358000000000001</v>
      </c>
      <c r="R356">
        <v>1.3358000000000001</v>
      </c>
      <c r="S356">
        <v>1.3358000000000001</v>
      </c>
      <c r="T356">
        <v>1.3358000000000001</v>
      </c>
      <c r="U356">
        <f t="shared" si="240"/>
        <v>145</v>
      </c>
      <c r="V356">
        <f t="shared" si="240"/>
        <v>145</v>
      </c>
      <c r="W356">
        <f t="shared" si="240"/>
        <v>145</v>
      </c>
      <c r="X356">
        <f t="shared" si="235"/>
        <v>145</v>
      </c>
      <c r="Y356">
        <f t="shared" si="241"/>
        <v>25</v>
      </c>
      <c r="Z356">
        <f t="shared" si="241"/>
        <v>25</v>
      </c>
      <c r="AA356">
        <f t="shared" si="241"/>
        <v>25</v>
      </c>
      <c r="AB356">
        <f t="shared" si="236"/>
        <v>25</v>
      </c>
      <c r="AC356" s="212">
        <f t="shared" si="242"/>
        <v>3.3597636545619888E-3</v>
      </c>
      <c r="AD356" s="212">
        <f t="shared" si="242"/>
        <v>3.3597636545619888E-3</v>
      </c>
      <c r="AE356" s="212">
        <f t="shared" si="242"/>
        <v>3.3597636545619888E-3</v>
      </c>
      <c r="AF356" s="212">
        <f t="shared" si="237"/>
        <v>3.3597636545619888E-3</v>
      </c>
      <c r="AG356" s="166">
        <f t="shared" si="243"/>
        <v>2.0829999999999999E-4</v>
      </c>
      <c r="AH356" s="166">
        <f t="shared" si="243"/>
        <v>1.724</v>
      </c>
      <c r="AI356" s="166">
        <f t="shared" si="243"/>
        <v>2</v>
      </c>
      <c r="AJ356" s="166">
        <f t="shared" si="238"/>
        <v>4.6182900000000003E-4</v>
      </c>
      <c r="AK356" s="114" t="str">
        <f>""</f>
        <v/>
      </c>
      <c r="AL356" s="7" t="str">
        <f>""</f>
        <v/>
      </c>
      <c r="AM356" s="7" t="str">
        <f>""</f>
        <v/>
      </c>
      <c r="AN356" s="7" t="str">
        <f>""</f>
        <v/>
      </c>
      <c r="AO356" s="7" t="str">
        <f>""</f>
        <v/>
      </c>
      <c r="AP356" s="7" t="str">
        <f>""</f>
        <v/>
      </c>
      <c r="AQ356" s="7" t="str">
        <f>""</f>
        <v/>
      </c>
      <c r="AR356" s="7" t="str">
        <f>""</f>
        <v/>
      </c>
      <c r="AS356" s="7" t="str">
        <f>""</f>
        <v/>
      </c>
      <c r="AT356" s="7" t="str">
        <f>""</f>
        <v/>
      </c>
      <c r="AU356" s="7" t="str">
        <f>""</f>
        <v/>
      </c>
      <c r="AV356" s="7" t="str">
        <f>""</f>
        <v/>
      </c>
      <c r="AW356" s="7" t="str">
        <f>""</f>
        <v/>
      </c>
      <c r="AX356" s="7" t="str">
        <f>""</f>
        <v/>
      </c>
      <c r="AY356" s="7" t="str">
        <f>""</f>
        <v/>
      </c>
      <c r="AZ356" s="118">
        <f t="shared" si="244"/>
        <v>0.7</v>
      </c>
      <c r="BA356" s="121" t="str">
        <f>""</f>
        <v/>
      </c>
      <c r="BB356" s="121" t="str">
        <f>""</f>
        <v/>
      </c>
      <c r="BC356" s="121" t="str">
        <f>""</f>
        <v/>
      </c>
    </row>
    <row r="357" spans="1:55" x14ac:dyDescent="0.25">
      <c r="A357" t="str">
        <f t="shared" si="239"/>
        <v>2707515</v>
      </c>
      <c r="D357">
        <v>2</v>
      </c>
      <c r="E357">
        <v>70</v>
      </c>
      <c r="F357">
        <v>75</v>
      </c>
      <c r="G357">
        <v>15</v>
      </c>
      <c r="H357">
        <v>15.9</v>
      </c>
      <c r="I357" t="str">
        <f>""</f>
        <v/>
      </c>
      <c r="J357" t="str">
        <f>""</f>
        <v/>
      </c>
      <c r="K357" t="str">
        <f>""</f>
        <v/>
      </c>
      <c r="L357" t="str">
        <f>""</f>
        <v/>
      </c>
      <c r="M357" s="114">
        <v>1117.24</v>
      </c>
      <c r="N357" s="7">
        <v>1117.24</v>
      </c>
      <c r="O357" s="7">
        <v>1117.24</v>
      </c>
      <c r="P357" s="7">
        <v>1117.24</v>
      </c>
      <c r="Q357">
        <v>1.3358000000000001</v>
      </c>
      <c r="R357">
        <v>1.3358000000000001</v>
      </c>
      <c r="S357">
        <v>1.3358000000000001</v>
      </c>
      <c r="T357">
        <v>1.3358000000000001</v>
      </c>
      <c r="U357">
        <f t="shared" si="240"/>
        <v>173</v>
      </c>
      <c r="V357">
        <f t="shared" si="240"/>
        <v>173</v>
      </c>
      <c r="W357">
        <f t="shared" si="240"/>
        <v>173</v>
      </c>
      <c r="X357">
        <f t="shared" si="235"/>
        <v>173</v>
      </c>
      <c r="Y357">
        <f t="shared" si="241"/>
        <v>30</v>
      </c>
      <c r="Z357">
        <f t="shared" si="241"/>
        <v>30</v>
      </c>
      <c r="AA357">
        <f t="shared" si="241"/>
        <v>30</v>
      </c>
      <c r="AB357">
        <f t="shared" si="236"/>
        <v>30</v>
      </c>
      <c r="AC357" s="212">
        <f t="shared" si="242"/>
        <v>4.9442452519651145E-3</v>
      </c>
      <c r="AD357" s="212">
        <f t="shared" si="242"/>
        <v>4.9442452519651145E-3</v>
      </c>
      <c r="AE357" s="212">
        <f t="shared" si="242"/>
        <v>4.9442452519651145E-3</v>
      </c>
      <c r="AF357" s="212">
        <f t="shared" si="237"/>
        <v>4.9442452519651145E-3</v>
      </c>
      <c r="AG357" s="166">
        <f t="shared" si="243"/>
        <v>2.0829999999999999E-4</v>
      </c>
      <c r="AH357" s="166">
        <f t="shared" si="243"/>
        <v>1.724</v>
      </c>
      <c r="AI357" s="166">
        <f t="shared" si="243"/>
        <v>2</v>
      </c>
      <c r="AJ357" s="166">
        <f t="shared" si="238"/>
        <v>4.6182900000000003E-4</v>
      </c>
      <c r="AK357" s="114" t="str">
        <f>""</f>
        <v/>
      </c>
      <c r="AL357" s="7" t="str">
        <f>""</f>
        <v/>
      </c>
      <c r="AM357" s="7" t="str">
        <f>""</f>
        <v/>
      </c>
      <c r="AN357" s="7" t="str">
        <f>""</f>
        <v/>
      </c>
      <c r="AO357" s="7" t="str">
        <f>""</f>
        <v/>
      </c>
      <c r="AP357" s="7" t="str">
        <f>""</f>
        <v/>
      </c>
      <c r="AQ357" s="7" t="str">
        <f>""</f>
        <v/>
      </c>
      <c r="AR357" s="7" t="str">
        <f>""</f>
        <v/>
      </c>
      <c r="AS357" s="7" t="str">
        <f>""</f>
        <v/>
      </c>
      <c r="AT357" s="7" t="str">
        <f>""</f>
        <v/>
      </c>
      <c r="AU357" s="7" t="str">
        <f>""</f>
        <v/>
      </c>
      <c r="AV357" s="7" t="str">
        <f>""</f>
        <v/>
      </c>
      <c r="AW357" s="7" t="str">
        <f>""</f>
        <v/>
      </c>
      <c r="AX357" s="7" t="str">
        <f>""</f>
        <v/>
      </c>
      <c r="AY357" s="7" t="str">
        <f>""</f>
        <v/>
      </c>
      <c r="AZ357" s="118">
        <f t="shared" si="244"/>
        <v>0.8</v>
      </c>
      <c r="BA357" s="121" t="str">
        <f>""</f>
        <v/>
      </c>
      <c r="BB357" s="121" t="str">
        <f>""</f>
        <v/>
      </c>
      <c r="BC357" s="121" t="str">
        <f>""</f>
        <v/>
      </c>
    </row>
    <row r="358" spans="1:55" x14ac:dyDescent="0.25">
      <c r="A358" t="str">
        <f t="shared" si="239"/>
        <v>2708515</v>
      </c>
      <c r="D358">
        <v>2</v>
      </c>
      <c r="E358">
        <v>70</v>
      </c>
      <c r="F358">
        <v>85</v>
      </c>
      <c r="G358">
        <v>15</v>
      </c>
      <c r="H358">
        <v>15.9</v>
      </c>
      <c r="I358" t="str">
        <f>""</f>
        <v/>
      </c>
      <c r="J358" t="str">
        <f>""</f>
        <v/>
      </c>
      <c r="K358" t="str">
        <f>""</f>
        <v/>
      </c>
      <c r="L358" t="str">
        <f>""</f>
        <v/>
      </c>
      <c r="M358" s="114">
        <v>1297.44</v>
      </c>
      <c r="N358" s="7">
        <v>1297.44</v>
      </c>
      <c r="O358" s="7">
        <v>1297.44</v>
      </c>
      <c r="P358" s="7">
        <v>1297.44</v>
      </c>
      <c r="Q358">
        <v>1.3358000000000001</v>
      </c>
      <c r="R358">
        <v>1.3358000000000001</v>
      </c>
      <c r="S358">
        <v>1.3358000000000001</v>
      </c>
      <c r="T358">
        <v>1.3358000000000001</v>
      </c>
      <c r="U358">
        <f t="shared" si="240"/>
        <v>201</v>
      </c>
      <c r="V358">
        <f t="shared" si="240"/>
        <v>201</v>
      </c>
      <c r="W358">
        <f t="shared" si="240"/>
        <v>201</v>
      </c>
      <c r="X358">
        <f t="shared" si="235"/>
        <v>201</v>
      </c>
      <c r="Y358">
        <f t="shared" si="241"/>
        <v>35</v>
      </c>
      <c r="Z358">
        <f t="shared" si="241"/>
        <v>35</v>
      </c>
      <c r="AA358">
        <f t="shared" si="241"/>
        <v>35</v>
      </c>
      <c r="AB358">
        <f t="shared" si="236"/>
        <v>35</v>
      </c>
      <c r="AC358" s="212">
        <f t="shared" si="242"/>
        <v>6.8677553322998523E-3</v>
      </c>
      <c r="AD358" s="212">
        <f t="shared" si="242"/>
        <v>6.8677553322998523E-3</v>
      </c>
      <c r="AE358" s="212">
        <f t="shared" si="242"/>
        <v>6.8677553322998523E-3</v>
      </c>
      <c r="AF358" s="212">
        <f t="shared" si="237"/>
        <v>6.8677553322998523E-3</v>
      </c>
      <c r="AG358" s="166">
        <f t="shared" si="243"/>
        <v>2.0829999999999999E-4</v>
      </c>
      <c r="AH358" s="166">
        <f t="shared" si="243"/>
        <v>1.724</v>
      </c>
      <c r="AI358" s="166">
        <f t="shared" si="243"/>
        <v>2</v>
      </c>
      <c r="AJ358" s="166">
        <f t="shared" si="238"/>
        <v>4.6182900000000003E-4</v>
      </c>
      <c r="AK358" s="114" t="str">
        <f>""</f>
        <v/>
      </c>
      <c r="AL358" s="7" t="str">
        <f>""</f>
        <v/>
      </c>
      <c r="AM358" s="7" t="str">
        <f>""</f>
        <v/>
      </c>
      <c r="AN358" s="7" t="str">
        <f>""</f>
        <v/>
      </c>
      <c r="AO358" s="7" t="str">
        <f>""</f>
        <v/>
      </c>
      <c r="AP358" s="7" t="str">
        <f>""</f>
        <v/>
      </c>
      <c r="AQ358" s="7" t="str">
        <f>""</f>
        <v/>
      </c>
      <c r="AR358" s="7" t="str">
        <f>""</f>
        <v/>
      </c>
      <c r="AS358" s="7" t="str">
        <f>""</f>
        <v/>
      </c>
      <c r="AT358" s="7" t="str">
        <f>""</f>
        <v/>
      </c>
      <c r="AU358" s="7" t="str">
        <f>""</f>
        <v/>
      </c>
      <c r="AV358" s="7" t="str">
        <f>""</f>
        <v/>
      </c>
      <c r="AW358" s="7" t="str">
        <f>""</f>
        <v/>
      </c>
      <c r="AX358" s="7" t="str">
        <f>""</f>
        <v/>
      </c>
      <c r="AY358" s="7" t="str">
        <f>""</f>
        <v/>
      </c>
      <c r="AZ358" s="118">
        <f t="shared" si="244"/>
        <v>0.9</v>
      </c>
      <c r="BA358" s="121" t="str">
        <f>""</f>
        <v/>
      </c>
      <c r="BB358" s="121" t="str">
        <f>""</f>
        <v/>
      </c>
      <c r="BC358" s="121" t="str">
        <f>""</f>
        <v/>
      </c>
    </row>
    <row r="359" spans="1:55" x14ac:dyDescent="0.25">
      <c r="A359" t="str">
        <f t="shared" si="239"/>
        <v>2709515</v>
      </c>
      <c r="D359">
        <v>2</v>
      </c>
      <c r="E359">
        <v>70</v>
      </c>
      <c r="F359">
        <v>95</v>
      </c>
      <c r="G359">
        <v>15</v>
      </c>
      <c r="H359">
        <v>15.9</v>
      </c>
      <c r="I359" t="str">
        <f>""</f>
        <v/>
      </c>
      <c r="J359" t="str">
        <f>""</f>
        <v/>
      </c>
      <c r="K359" t="str">
        <f>""</f>
        <v/>
      </c>
      <c r="L359" t="str">
        <f>""</f>
        <v/>
      </c>
      <c r="M359" s="114">
        <v>1477.64</v>
      </c>
      <c r="N359" s="7">
        <v>1477.64</v>
      </c>
      <c r="O359" s="7">
        <v>1477.64</v>
      </c>
      <c r="P359" s="7">
        <v>1477.64</v>
      </c>
      <c r="Q359">
        <v>1.3358000000000001</v>
      </c>
      <c r="R359">
        <v>1.3358000000000001</v>
      </c>
      <c r="S359">
        <v>1.3358000000000001</v>
      </c>
      <c r="T359">
        <v>1.3358000000000001</v>
      </c>
      <c r="U359">
        <f t="shared" si="240"/>
        <v>229</v>
      </c>
      <c r="V359">
        <f t="shared" si="240"/>
        <v>229</v>
      </c>
      <c r="W359">
        <f t="shared" si="240"/>
        <v>229</v>
      </c>
      <c r="X359">
        <f t="shared" si="235"/>
        <v>229</v>
      </c>
      <c r="Y359">
        <f t="shared" si="241"/>
        <v>39</v>
      </c>
      <c r="Z359">
        <f t="shared" si="241"/>
        <v>39</v>
      </c>
      <c r="AA359">
        <f t="shared" si="241"/>
        <v>39</v>
      </c>
      <c r="AB359">
        <f t="shared" si="236"/>
        <v>39</v>
      </c>
      <c r="AC359" s="212">
        <f t="shared" si="242"/>
        <v>8.7047873961239378E-3</v>
      </c>
      <c r="AD359" s="212">
        <f t="shared" si="242"/>
        <v>8.7047873961239378E-3</v>
      </c>
      <c r="AE359" s="212">
        <f t="shared" si="242"/>
        <v>8.7047873961239378E-3</v>
      </c>
      <c r="AF359" s="212">
        <f t="shared" si="237"/>
        <v>8.7047873961239378E-3</v>
      </c>
      <c r="AG359" s="166">
        <f t="shared" si="243"/>
        <v>2.0829999999999999E-4</v>
      </c>
      <c r="AH359" s="166">
        <f t="shared" si="243"/>
        <v>1.724</v>
      </c>
      <c r="AI359" s="166">
        <f t="shared" si="243"/>
        <v>2</v>
      </c>
      <c r="AJ359" s="166">
        <f t="shared" si="238"/>
        <v>4.6182900000000003E-4</v>
      </c>
      <c r="AK359" s="114" t="str">
        <f>""</f>
        <v/>
      </c>
      <c r="AL359" s="7" t="str">
        <f>""</f>
        <v/>
      </c>
      <c r="AM359" s="7" t="str">
        <f>""</f>
        <v/>
      </c>
      <c r="AN359" s="7" t="str">
        <f>""</f>
        <v/>
      </c>
      <c r="AO359" s="7" t="str">
        <f>""</f>
        <v/>
      </c>
      <c r="AP359" s="7" t="str">
        <f>""</f>
        <v/>
      </c>
      <c r="AQ359" s="7" t="str">
        <f>""</f>
        <v/>
      </c>
      <c r="AR359" s="7" t="str">
        <f>""</f>
        <v/>
      </c>
      <c r="AS359" s="7" t="str">
        <f>""</f>
        <v/>
      </c>
      <c r="AT359" s="7" t="str">
        <f>""</f>
        <v/>
      </c>
      <c r="AU359" s="7" t="str">
        <f>""</f>
        <v/>
      </c>
      <c r="AV359" s="7" t="str">
        <f>""</f>
        <v/>
      </c>
      <c r="AW359" s="7" t="str">
        <f>""</f>
        <v/>
      </c>
      <c r="AX359" s="7" t="str">
        <f>""</f>
        <v/>
      </c>
      <c r="AY359" s="7" t="str">
        <f>""</f>
        <v/>
      </c>
      <c r="AZ359" s="118">
        <f t="shared" si="244"/>
        <v>1</v>
      </c>
      <c r="BA359" s="121" t="str">
        <f>""</f>
        <v/>
      </c>
      <c r="BB359" s="121" t="str">
        <f>""</f>
        <v/>
      </c>
      <c r="BC359" s="121" t="str">
        <f>""</f>
        <v/>
      </c>
    </row>
    <row r="360" spans="1:55" x14ac:dyDescent="0.25">
      <c r="A360" t="str">
        <f t="shared" si="239"/>
        <v>27010515</v>
      </c>
      <c r="D360">
        <v>2</v>
      </c>
      <c r="E360">
        <v>70</v>
      </c>
      <c r="F360">
        <v>105</v>
      </c>
      <c r="G360">
        <v>15</v>
      </c>
      <c r="H360">
        <v>15.9</v>
      </c>
      <c r="I360" t="str">
        <f>""</f>
        <v/>
      </c>
      <c r="J360" t="str">
        <f>""</f>
        <v/>
      </c>
      <c r="K360" t="str">
        <f>""</f>
        <v/>
      </c>
      <c r="L360" t="str">
        <f>""</f>
        <v/>
      </c>
      <c r="M360" s="114">
        <v>1657.84</v>
      </c>
      <c r="N360" s="7">
        <v>1657.84</v>
      </c>
      <c r="O360" s="7">
        <v>1657.84</v>
      </c>
      <c r="P360" s="7">
        <v>1657.84</v>
      </c>
      <c r="Q360">
        <v>1.3358000000000001</v>
      </c>
      <c r="R360">
        <v>1.3358000000000001</v>
      </c>
      <c r="S360">
        <v>1.3358000000000001</v>
      </c>
      <c r="T360">
        <v>1.3358000000000001</v>
      </c>
      <c r="U360">
        <f t="shared" si="240"/>
        <v>257</v>
      </c>
      <c r="V360">
        <f t="shared" si="240"/>
        <v>257</v>
      </c>
      <c r="W360">
        <f t="shared" si="240"/>
        <v>257</v>
      </c>
      <c r="X360">
        <f t="shared" si="235"/>
        <v>257</v>
      </c>
      <c r="Y360">
        <f t="shared" si="241"/>
        <v>44</v>
      </c>
      <c r="Z360">
        <f t="shared" si="241"/>
        <v>44</v>
      </c>
      <c r="AA360">
        <f t="shared" si="241"/>
        <v>44</v>
      </c>
      <c r="AB360">
        <f t="shared" si="236"/>
        <v>44</v>
      </c>
      <c r="AC360" s="212">
        <f t="shared" si="242"/>
        <v>1.128210460821987E-2</v>
      </c>
      <c r="AD360" s="212">
        <f t="shared" si="242"/>
        <v>1.128210460821987E-2</v>
      </c>
      <c r="AE360" s="212">
        <f t="shared" si="242"/>
        <v>1.128210460821987E-2</v>
      </c>
      <c r="AF360" s="212">
        <f t="shared" si="237"/>
        <v>1.128210460821987E-2</v>
      </c>
      <c r="AG360" s="166">
        <f t="shared" si="243"/>
        <v>2.0829999999999999E-4</v>
      </c>
      <c r="AH360" s="166">
        <f t="shared" si="243"/>
        <v>1.724</v>
      </c>
      <c r="AI360" s="166">
        <f t="shared" si="243"/>
        <v>2</v>
      </c>
      <c r="AJ360" s="166">
        <f t="shared" si="238"/>
        <v>4.6182900000000003E-4</v>
      </c>
      <c r="AK360" s="114" t="str">
        <f>""</f>
        <v/>
      </c>
      <c r="AL360" s="7" t="str">
        <f>""</f>
        <v/>
      </c>
      <c r="AM360" s="7" t="str">
        <f>""</f>
        <v/>
      </c>
      <c r="AN360" s="7" t="str">
        <f>""</f>
        <v/>
      </c>
      <c r="AO360" s="7" t="str">
        <f>""</f>
        <v/>
      </c>
      <c r="AP360" s="7" t="str">
        <f>""</f>
        <v/>
      </c>
      <c r="AQ360" s="7" t="str">
        <f>""</f>
        <v/>
      </c>
      <c r="AR360" s="7" t="str">
        <f>""</f>
        <v/>
      </c>
      <c r="AS360" s="7" t="str">
        <f>""</f>
        <v/>
      </c>
      <c r="AT360" s="7" t="str">
        <f>""</f>
        <v/>
      </c>
      <c r="AU360" s="7" t="str">
        <f>""</f>
        <v/>
      </c>
      <c r="AV360" s="7" t="str">
        <f>""</f>
        <v/>
      </c>
      <c r="AW360" s="7" t="str">
        <f>""</f>
        <v/>
      </c>
      <c r="AX360" s="7" t="str">
        <f>""</f>
        <v/>
      </c>
      <c r="AY360" s="7" t="str">
        <f>""</f>
        <v/>
      </c>
      <c r="AZ360" s="118">
        <f t="shared" si="244"/>
        <v>1.1000000000000001</v>
      </c>
      <c r="BA360" s="121" t="str">
        <f>""</f>
        <v/>
      </c>
      <c r="BB360" s="121" t="str">
        <f>""</f>
        <v/>
      </c>
      <c r="BC360" s="121" t="str">
        <f>""</f>
        <v/>
      </c>
    </row>
    <row r="361" spans="1:55" x14ac:dyDescent="0.25">
      <c r="A361" t="str">
        <f t="shared" si="239"/>
        <v>27011515</v>
      </c>
      <c r="D361">
        <v>2</v>
      </c>
      <c r="E361">
        <v>70</v>
      </c>
      <c r="F361">
        <v>115</v>
      </c>
      <c r="G361">
        <v>15</v>
      </c>
      <c r="H361">
        <v>15.9</v>
      </c>
      <c r="I361" t="str">
        <f>""</f>
        <v/>
      </c>
      <c r="J361" t="str">
        <f>""</f>
        <v/>
      </c>
      <c r="K361" t="str">
        <f>""</f>
        <v/>
      </c>
      <c r="L361" t="str">
        <f>""</f>
        <v/>
      </c>
      <c r="M361" s="114">
        <v>1838.04</v>
      </c>
      <c r="N361" s="7">
        <v>1838.04</v>
      </c>
      <c r="O361" s="7">
        <v>1838.04</v>
      </c>
      <c r="P361" s="7">
        <v>1838.04</v>
      </c>
      <c r="Q361">
        <v>1.3358000000000001</v>
      </c>
      <c r="R361">
        <v>1.3358000000000001</v>
      </c>
      <c r="S361">
        <v>1.3358000000000001</v>
      </c>
      <c r="T361">
        <v>1.3358000000000001</v>
      </c>
      <c r="U361">
        <f t="shared" si="240"/>
        <v>285</v>
      </c>
      <c r="V361">
        <f t="shared" si="240"/>
        <v>285</v>
      </c>
      <c r="W361">
        <f t="shared" si="240"/>
        <v>285</v>
      </c>
      <c r="X361">
        <f t="shared" si="235"/>
        <v>285</v>
      </c>
      <c r="Y361">
        <f t="shared" si="241"/>
        <v>49</v>
      </c>
      <c r="Z361">
        <f t="shared" si="241"/>
        <v>49</v>
      </c>
      <c r="AA361">
        <f t="shared" si="241"/>
        <v>49</v>
      </c>
      <c r="AB361">
        <f t="shared" si="236"/>
        <v>49</v>
      </c>
      <c r="AC361" s="212">
        <f t="shared" si="242"/>
        <v>1.4235281329882228E-2</v>
      </c>
      <c r="AD361" s="212">
        <f t="shared" si="242"/>
        <v>1.4235281329882228E-2</v>
      </c>
      <c r="AE361" s="212">
        <f t="shared" si="242"/>
        <v>1.4235281329882228E-2</v>
      </c>
      <c r="AF361" s="212">
        <f t="shared" si="237"/>
        <v>1.4235281329882228E-2</v>
      </c>
      <c r="AG361" s="166">
        <f t="shared" si="243"/>
        <v>2.0829999999999999E-4</v>
      </c>
      <c r="AH361" s="166">
        <f t="shared" si="243"/>
        <v>1.724</v>
      </c>
      <c r="AI361" s="166">
        <f t="shared" si="243"/>
        <v>2</v>
      </c>
      <c r="AJ361" s="166">
        <f t="shared" si="238"/>
        <v>4.6182900000000003E-4</v>
      </c>
      <c r="AK361" s="114" t="str">
        <f>""</f>
        <v/>
      </c>
      <c r="AL361" s="7" t="str">
        <f>""</f>
        <v/>
      </c>
      <c r="AM361" s="7" t="str">
        <f>""</f>
        <v/>
      </c>
      <c r="AN361" s="7" t="str">
        <f>""</f>
        <v/>
      </c>
      <c r="AO361" s="7" t="str">
        <f>""</f>
        <v/>
      </c>
      <c r="AP361" s="7" t="str">
        <f>""</f>
        <v/>
      </c>
      <c r="AQ361" s="7" t="str">
        <f>""</f>
        <v/>
      </c>
      <c r="AR361" s="7" t="str">
        <f>""</f>
        <v/>
      </c>
      <c r="AS361" s="7" t="str">
        <f>""</f>
        <v/>
      </c>
      <c r="AT361" s="7" t="str">
        <f>""</f>
        <v/>
      </c>
      <c r="AU361" s="7" t="str">
        <f>""</f>
        <v/>
      </c>
      <c r="AV361" s="7" t="str">
        <f>""</f>
        <v/>
      </c>
      <c r="AW361" s="7" t="str">
        <f>""</f>
        <v/>
      </c>
      <c r="AX361" s="7" t="str">
        <f>""</f>
        <v/>
      </c>
      <c r="AY361" s="7" t="str">
        <f>""</f>
        <v/>
      </c>
      <c r="AZ361" s="118">
        <f t="shared" si="244"/>
        <v>1.2</v>
      </c>
      <c r="BA361" s="121" t="str">
        <f>""</f>
        <v/>
      </c>
      <c r="BB361" s="121" t="str">
        <f>""</f>
        <v/>
      </c>
      <c r="BC361" s="121" t="str">
        <f>""</f>
        <v/>
      </c>
    </row>
    <row r="362" spans="1:55" x14ac:dyDescent="0.25">
      <c r="A362" t="str">
        <f t="shared" si="239"/>
        <v>27013515</v>
      </c>
      <c r="D362">
        <v>2</v>
      </c>
      <c r="E362">
        <v>70</v>
      </c>
      <c r="F362">
        <v>135</v>
      </c>
      <c r="G362">
        <v>15</v>
      </c>
      <c r="H362">
        <v>15.9</v>
      </c>
      <c r="I362" t="str">
        <f>""</f>
        <v/>
      </c>
      <c r="J362" t="str">
        <f>""</f>
        <v/>
      </c>
      <c r="K362" t="str">
        <f>""</f>
        <v/>
      </c>
      <c r="L362" t="str">
        <f>""</f>
        <v/>
      </c>
      <c r="M362" s="114">
        <v>2198.44</v>
      </c>
      <c r="N362" s="7">
        <v>2198.44</v>
      </c>
      <c r="O362" s="7">
        <v>2198.44</v>
      </c>
      <c r="P362" s="7">
        <v>2198.44</v>
      </c>
      <c r="Q362">
        <v>1.3358000000000001</v>
      </c>
      <c r="R362">
        <v>1.3358000000000001</v>
      </c>
      <c r="S362">
        <v>1.3358000000000001</v>
      </c>
      <c r="T362">
        <v>1.3358000000000001</v>
      </c>
      <c r="U362">
        <f t="shared" si="240"/>
        <v>340</v>
      </c>
      <c r="V362">
        <f t="shared" si="240"/>
        <v>340</v>
      </c>
      <c r="W362">
        <f t="shared" si="240"/>
        <v>340</v>
      </c>
      <c r="X362">
        <f t="shared" si="235"/>
        <v>340</v>
      </c>
      <c r="Y362">
        <f t="shared" si="241"/>
        <v>58</v>
      </c>
      <c r="Z362">
        <f t="shared" si="241"/>
        <v>58</v>
      </c>
      <c r="AA362">
        <f t="shared" si="241"/>
        <v>58</v>
      </c>
      <c r="AB362">
        <f t="shared" si="236"/>
        <v>58</v>
      </c>
      <c r="AC362" s="212">
        <f t="shared" si="242"/>
        <v>2.062581520068427E-2</v>
      </c>
      <c r="AD362" s="212">
        <f t="shared" si="242"/>
        <v>2.062581520068427E-2</v>
      </c>
      <c r="AE362" s="212">
        <f t="shared" si="242"/>
        <v>2.062581520068427E-2</v>
      </c>
      <c r="AF362" s="212">
        <f t="shared" si="237"/>
        <v>2.062581520068427E-2</v>
      </c>
      <c r="AG362" s="166">
        <f t="shared" si="243"/>
        <v>2.0829999999999999E-4</v>
      </c>
      <c r="AH362" s="166">
        <f t="shared" si="243"/>
        <v>1.724</v>
      </c>
      <c r="AI362" s="166">
        <f t="shared" si="243"/>
        <v>2</v>
      </c>
      <c r="AJ362" s="166">
        <f t="shared" si="238"/>
        <v>4.6182900000000003E-4</v>
      </c>
      <c r="AK362" s="114" t="str">
        <f>""</f>
        <v/>
      </c>
      <c r="AL362" s="7" t="str">
        <f>""</f>
        <v/>
      </c>
      <c r="AM362" s="7" t="str">
        <f>""</f>
        <v/>
      </c>
      <c r="AN362" s="7" t="str">
        <f>""</f>
        <v/>
      </c>
      <c r="AO362" s="7" t="str">
        <f>""</f>
        <v/>
      </c>
      <c r="AP362" s="7" t="str">
        <f>""</f>
        <v/>
      </c>
      <c r="AQ362" s="7" t="str">
        <f>""</f>
        <v/>
      </c>
      <c r="AR362" s="7" t="str">
        <f>""</f>
        <v/>
      </c>
      <c r="AS362" s="7" t="str">
        <f>""</f>
        <v/>
      </c>
      <c r="AT362" s="7" t="str">
        <f>""</f>
        <v/>
      </c>
      <c r="AU362" s="7" t="str">
        <f>""</f>
        <v/>
      </c>
      <c r="AV362" s="7" t="str">
        <f>""</f>
        <v/>
      </c>
      <c r="AW362" s="7" t="str">
        <f>""</f>
        <v/>
      </c>
      <c r="AX362" s="7" t="str">
        <f>""</f>
        <v/>
      </c>
      <c r="AY362" s="7" t="str">
        <f>""</f>
        <v/>
      </c>
      <c r="AZ362" s="118">
        <f t="shared" si="244"/>
        <v>1.4</v>
      </c>
      <c r="BA362" s="121" t="str">
        <f>""</f>
        <v/>
      </c>
      <c r="BB362" s="121" t="str">
        <f>""</f>
        <v/>
      </c>
      <c r="BC362" s="121" t="str">
        <f>""</f>
        <v/>
      </c>
    </row>
    <row r="363" spans="1:55" x14ac:dyDescent="0.25">
      <c r="A363" t="str">
        <f t="shared" si="239"/>
        <v>27015515</v>
      </c>
      <c r="D363">
        <v>2</v>
      </c>
      <c r="E363">
        <v>70</v>
      </c>
      <c r="F363">
        <v>155</v>
      </c>
      <c r="G363">
        <v>15</v>
      </c>
      <c r="H363">
        <v>15.9</v>
      </c>
      <c r="I363" t="str">
        <f>""</f>
        <v/>
      </c>
      <c r="J363" t="str">
        <f>""</f>
        <v/>
      </c>
      <c r="K363" t="str">
        <f>""</f>
        <v/>
      </c>
      <c r="L363" t="str">
        <f>""</f>
        <v/>
      </c>
      <c r="M363" s="114">
        <v>2558.84</v>
      </c>
      <c r="N363" s="7">
        <v>2558.84</v>
      </c>
      <c r="O363" s="7">
        <v>2558.84</v>
      </c>
      <c r="P363" s="7">
        <v>2558.84</v>
      </c>
      <c r="Q363">
        <v>1.3358000000000001</v>
      </c>
      <c r="R363">
        <v>1.3358000000000001</v>
      </c>
      <c r="S363">
        <v>1.3358000000000001</v>
      </c>
      <c r="T363">
        <v>1.3358000000000001</v>
      </c>
      <c r="U363">
        <f t="shared" si="240"/>
        <v>396</v>
      </c>
      <c r="V363">
        <f t="shared" si="240"/>
        <v>396</v>
      </c>
      <c r="W363">
        <f t="shared" si="240"/>
        <v>396</v>
      </c>
      <c r="X363">
        <f t="shared" si="235"/>
        <v>396</v>
      </c>
      <c r="Y363">
        <f t="shared" si="241"/>
        <v>68</v>
      </c>
      <c r="Z363">
        <f t="shared" si="241"/>
        <v>68</v>
      </c>
      <c r="AA363">
        <f t="shared" si="241"/>
        <v>68</v>
      </c>
      <c r="AB363">
        <f t="shared" si="236"/>
        <v>68</v>
      </c>
      <c r="AC363" s="212">
        <f t="shared" si="242"/>
        <v>2.9210651619058444E-2</v>
      </c>
      <c r="AD363" s="212">
        <f t="shared" si="242"/>
        <v>2.9210651619058444E-2</v>
      </c>
      <c r="AE363" s="212">
        <f t="shared" si="242"/>
        <v>2.9210651619058444E-2</v>
      </c>
      <c r="AF363" s="212">
        <f t="shared" si="237"/>
        <v>2.9210651619058444E-2</v>
      </c>
      <c r="AG363" s="166">
        <f t="shared" si="243"/>
        <v>2.0829999999999999E-4</v>
      </c>
      <c r="AH363" s="166">
        <f t="shared" si="243"/>
        <v>1.724</v>
      </c>
      <c r="AI363" s="166">
        <f t="shared" si="243"/>
        <v>2</v>
      </c>
      <c r="AJ363" s="166">
        <f t="shared" si="238"/>
        <v>4.6182900000000003E-4</v>
      </c>
      <c r="AK363" s="114" t="str">
        <f>""</f>
        <v/>
      </c>
      <c r="AL363" s="7" t="str">
        <f>""</f>
        <v/>
      </c>
      <c r="AM363" s="7" t="str">
        <f>""</f>
        <v/>
      </c>
      <c r="AN363" s="7" t="str">
        <f>""</f>
        <v/>
      </c>
      <c r="AO363" s="7" t="str">
        <f>""</f>
        <v/>
      </c>
      <c r="AP363" s="7" t="str">
        <f>""</f>
        <v/>
      </c>
      <c r="AQ363" s="7" t="str">
        <f>""</f>
        <v/>
      </c>
      <c r="AR363" s="7" t="str">
        <f>""</f>
        <v/>
      </c>
      <c r="AS363" s="7" t="str">
        <f>""</f>
        <v/>
      </c>
      <c r="AT363" s="7" t="str">
        <f>""</f>
        <v/>
      </c>
      <c r="AU363" s="7" t="str">
        <f>""</f>
        <v/>
      </c>
      <c r="AV363" s="7" t="str">
        <f>""</f>
        <v/>
      </c>
      <c r="AW363" s="7" t="str">
        <f>""</f>
        <v/>
      </c>
      <c r="AX363" s="7" t="str">
        <f>""</f>
        <v/>
      </c>
      <c r="AY363" s="7" t="str">
        <f>""</f>
        <v/>
      </c>
      <c r="AZ363" s="118">
        <f t="shared" si="244"/>
        <v>1.6</v>
      </c>
      <c r="BA363" s="121" t="str">
        <f>""</f>
        <v/>
      </c>
      <c r="BB363" s="121" t="str">
        <f>""</f>
        <v/>
      </c>
      <c r="BC363" s="121" t="str">
        <f>""</f>
        <v/>
      </c>
    </row>
    <row r="364" spans="1:55" x14ac:dyDescent="0.25">
      <c r="A364" t="str">
        <f t="shared" si="239"/>
        <v>27017515</v>
      </c>
      <c r="D364">
        <v>2</v>
      </c>
      <c r="E364">
        <v>70</v>
      </c>
      <c r="F364">
        <v>175</v>
      </c>
      <c r="G364">
        <v>15</v>
      </c>
      <c r="H364">
        <v>15.9</v>
      </c>
      <c r="I364" t="str">
        <f>""</f>
        <v/>
      </c>
      <c r="J364" t="str">
        <f>""</f>
        <v/>
      </c>
      <c r="K364" t="str">
        <f>""</f>
        <v/>
      </c>
      <c r="L364" t="str">
        <f>""</f>
        <v/>
      </c>
      <c r="M364" s="114">
        <v>2919.24</v>
      </c>
      <c r="N364" s="7">
        <v>2919.24</v>
      </c>
      <c r="O364" s="7">
        <v>2919.24</v>
      </c>
      <c r="P364" s="7">
        <v>2919.24</v>
      </c>
      <c r="Q364">
        <v>1.3358000000000001</v>
      </c>
      <c r="R364">
        <v>1.3358000000000001</v>
      </c>
      <c r="S364">
        <v>1.3358000000000001</v>
      </c>
      <c r="T364">
        <v>1.3358000000000001</v>
      </c>
      <c r="U364">
        <f t="shared" si="240"/>
        <v>452</v>
      </c>
      <c r="V364">
        <f t="shared" si="240"/>
        <v>452</v>
      </c>
      <c r="W364">
        <f t="shared" si="240"/>
        <v>452</v>
      </c>
      <c r="X364">
        <f t="shared" si="235"/>
        <v>452</v>
      </c>
      <c r="Y364">
        <f t="shared" si="241"/>
        <v>78</v>
      </c>
      <c r="Z364">
        <f t="shared" si="241"/>
        <v>78</v>
      </c>
      <c r="AA364">
        <f t="shared" si="241"/>
        <v>78</v>
      </c>
      <c r="AB364">
        <f t="shared" si="236"/>
        <v>78</v>
      </c>
      <c r="AC364" s="212">
        <f t="shared" si="242"/>
        <v>3.9521383480869324E-2</v>
      </c>
      <c r="AD364" s="212">
        <f t="shared" si="242"/>
        <v>3.9521383480869324E-2</v>
      </c>
      <c r="AE364" s="212">
        <f t="shared" si="242"/>
        <v>3.9521383480869324E-2</v>
      </c>
      <c r="AF364" s="212">
        <f t="shared" si="237"/>
        <v>3.9521383480869324E-2</v>
      </c>
      <c r="AG364" s="166">
        <f t="shared" si="243"/>
        <v>2.0829999999999999E-4</v>
      </c>
      <c r="AH364" s="166">
        <f t="shared" si="243"/>
        <v>1.724</v>
      </c>
      <c r="AI364" s="166">
        <f t="shared" si="243"/>
        <v>2</v>
      </c>
      <c r="AJ364" s="166">
        <f t="shared" si="238"/>
        <v>4.6182900000000003E-4</v>
      </c>
      <c r="AK364" s="114" t="str">
        <f>""</f>
        <v/>
      </c>
      <c r="AL364" s="7" t="str">
        <f>""</f>
        <v/>
      </c>
      <c r="AM364" s="7" t="str">
        <f>""</f>
        <v/>
      </c>
      <c r="AN364" s="7" t="str">
        <f>""</f>
        <v/>
      </c>
      <c r="AO364" s="7" t="str">
        <f>""</f>
        <v/>
      </c>
      <c r="AP364" s="7" t="str">
        <f>""</f>
        <v/>
      </c>
      <c r="AQ364" s="7" t="str">
        <f>""</f>
        <v/>
      </c>
      <c r="AR364" s="7" t="str">
        <f>""</f>
        <v/>
      </c>
      <c r="AS364" s="7" t="str">
        <f>""</f>
        <v/>
      </c>
      <c r="AT364" s="7" t="str">
        <f>""</f>
        <v/>
      </c>
      <c r="AU364" s="7" t="str">
        <f>""</f>
        <v/>
      </c>
      <c r="AV364" s="7" t="str">
        <f>""</f>
        <v/>
      </c>
      <c r="AW364" s="7" t="str">
        <f>""</f>
        <v/>
      </c>
      <c r="AX364" s="7" t="str">
        <f>""</f>
        <v/>
      </c>
      <c r="AY364" s="7" t="str">
        <f>""</f>
        <v/>
      </c>
      <c r="AZ364" s="118">
        <f t="shared" si="244"/>
        <v>1.8</v>
      </c>
      <c r="BA364" s="121" t="str">
        <f>""</f>
        <v/>
      </c>
      <c r="BB364" s="121" t="str">
        <f>""</f>
        <v/>
      </c>
      <c r="BC364" s="121" t="str">
        <f>""</f>
        <v/>
      </c>
    </row>
    <row r="365" spans="1:55" x14ac:dyDescent="0.25">
      <c r="A365" t="str">
        <f t="shared" si="239"/>
        <v>27019515</v>
      </c>
      <c r="D365">
        <v>2</v>
      </c>
      <c r="E365">
        <v>70</v>
      </c>
      <c r="F365">
        <v>195</v>
      </c>
      <c r="G365">
        <v>15</v>
      </c>
      <c r="H365">
        <v>15.9</v>
      </c>
      <c r="I365" t="str">
        <f>""</f>
        <v/>
      </c>
      <c r="J365" t="str">
        <f>""</f>
        <v/>
      </c>
      <c r="K365" t="str">
        <f>""</f>
        <v/>
      </c>
      <c r="L365" t="str">
        <f>""</f>
        <v/>
      </c>
      <c r="M365" s="114">
        <v>3279.64</v>
      </c>
      <c r="N365" s="7">
        <v>3279.64</v>
      </c>
      <c r="O365" s="7">
        <v>3279.64</v>
      </c>
      <c r="P365" s="7">
        <v>3279.64</v>
      </c>
      <c r="Q365">
        <v>1.3358000000000001</v>
      </c>
      <c r="R365">
        <v>1.3358000000000001</v>
      </c>
      <c r="S365">
        <v>1.3358000000000001</v>
      </c>
      <c r="T365">
        <v>1.3358000000000001</v>
      </c>
      <c r="U365">
        <f t="shared" si="240"/>
        <v>508</v>
      </c>
      <c r="V365">
        <f t="shared" si="240"/>
        <v>508</v>
      </c>
      <c r="W365">
        <f t="shared" si="240"/>
        <v>508</v>
      </c>
      <c r="X365">
        <f t="shared" si="235"/>
        <v>508</v>
      </c>
      <c r="Y365">
        <f t="shared" si="241"/>
        <v>87</v>
      </c>
      <c r="Z365">
        <f t="shared" si="241"/>
        <v>87</v>
      </c>
      <c r="AA365">
        <f t="shared" si="241"/>
        <v>87</v>
      </c>
      <c r="AB365">
        <f t="shared" si="236"/>
        <v>87</v>
      </c>
      <c r="AC365" s="212">
        <f t="shared" si="242"/>
        <v>5.0526972243019844E-2</v>
      </c>
      <c r="AD365" s="212">
        <f t="shared" si="242"/>
        <v>5.0526972243019844E-2</v>
      </c>
      <c r="AE365" s="212">
        <f t="shared" si="242"/>
        <v>5.0526972243019844E-2</v>
      </c>
      <c r="AF365" s="212">
        <f t="shared" si="237"/>
        <v>5.0526972243019844E-2</v>
      </c>
      <c r="AG365" s="166">
        <f t="shared" si="243"/>
        <v>2.0829999999999999E-4</v>
      </c>
      <c r="AH365" s="166">
        <f t="shared" si="243"/>
        <v>1.724</v>
      </c>
      <c r="AI365" s="166">
        <f t="shared" si="243"/>
        <v>2</v>
      </c>
      <c r="AJ365" s="166">
        <f t="shared" si="238"/>
        <v>4.6182900000000003E-4</v>
      </c>
      <c r="AK365" s="114" t="str">
        <f>""</f>
        <v/>
      </c>
      <c r="AL365" s="7" t="str">
        <f>""</f>
        <v/>
      </c>
      <c r="AM365" s="7" t="str">
        <f>""</f>
        <v/>
      </c>
      <c r="AN365" s="7" t="str">
        <f>""</f>
        <v/>
      </c>
      <c r="AO365" s="7" t="str">
        <f>""</f>
        <v/>
      </c>
      <c r="AP365" s="7" t="str">
        <f>""</f>
        <v/>
      </c>
      <c r="AQ365" s="7" t="str">
        <f>""</f>
        <v/>
      </c>
      <c r="AR365" s="7" t="str">
        <f>""</f>
        <v/>
      </c>
      <c r="AS365" s="7" t="str">
        <f>""</f>
        <v/>
      </c>
      <c r="AT365" s="7" t="str">
        <f>""</f>
        <v/>
      </c>
      <c r="AU365" s="7" t="str">
        <f>""</f>
        <v/>
      </c>
      <c r="AV365" s="7" t="str">
        <f>""</f>
        <v/>
      </c>
      <c r="AW365" s="7" t="str">
        <f>""</f>
        <v/>
      </c>
      <c r="AX365" s="7" t="str">
        <f>""</f>
        <v/>
      </c>
      <c r="AY365" s="7" t="str">
        <f>""</f>
        <v/>
      </c>
      <c r="AZ365" s="118">
        <f t="shared" si="244"/>
        <v>2</v>
      </c>
      <c r="BA365" s="121" t="str">
        <f>""</f>
        <v/>
      </c>
      <c r="BB365" s="121" t="str">
        <f>""</f>
        <v/>
      </c>
      <c r="BC365" s="121" t="str">
        <f>""</f>
        <v/>
      </c>
    </row>
    <row r="366" spans="1:55" x14ac:dyDescent="0.25">
      <c r="A366" t="str">
        <f t="shared" si="239"/>
        <v>27021515</v>
      </c>
      <c r="D366">
        <v>2</v>
      </c>
      <c r="E366">
        <v>70</v>
      </c>
      <c r="F366">
        <v>215</v>
      </c>
      <c r="G366">
        <v>15</v>
      </c>
      <c r="H366">
        <v>15.9</v>
      </c>
      <c r="I366" t="str">
        <f>""</f>
        <v/>
      </c>
      <c r="J366" t="str">
        <f>""</f>
        <v/>
      </c>
      <c r="K366" t="str">
        <f>""</f>
        <v/>
      </c>
      <c r="L366" t="str">
        <f>""</f>
        <v/>
      </c>
      <c r="M366" s="114">
        <v>3640.04</v>
      </c>
      <c r="N366" s="7">
        <v>3640.04</v>
      </c>
      <c r="O366" s="7">
        <v>3640.04</v>
      </c>
      <c r="P366" s="7">
        <v>3640.04</v>
      </c>
      <c r="Q366">
        <v>1.3358000000000001</v>
      </c>
      <c r="R366">
        <v>1.3358000000000001</v>
      </c>
      <c r="S366">
        <v>1.3358000000000001</v>
      </c>
      <c r="T366">
        <v>1.3358000000000001</v>
      </c>
      <c r="U366">
        <f t="shared" si="240"/>
        <v>564</v>
      </c>
      <c r="V366">
        <f t="shared" si="240"/>
        <v>564</v>
      </c>
      <c r="W366">
        <f t="shared" si="240"/>
        <v>564</v>
      </c>
      <c r="X366">
        <f t="shared" si="235"/>
        <v>564</v>
      </c>
      <c r="Y366">
        <f t="shared" si="241"/>
        <v>97</v>
      </c>
      <c r="Z366">
        <f t="shared" si="241"/>
        <v>97</v>
      </c>
      <c r="AA366">
        <f t="shared" si="241"/>
        <v>97</v>
      </c>
      <c r="AB366">
        <f t="shared" si="236"/>
        <v>97</v>
      </c>
      <c r="AC366" s="212">
        <f t="shared" si="242"/>
        <v>6.4385135919804784E-2</v>
      </c>
      <c r="AD366" s="212">
        <f t="shared" si="242"/>
        <v>6.4385135919804784E-2</v>
      </c>
      <c r="AE366" s="212">
        <f t="shared" si="242"/>
        <v>6.4385135919804784E-2</v>
      </c>
      <c r="AF366" s="212">
        <f t="shared" si="237"/>
        <v>6.4385135919804784E-2</v>
      </c>
      <c r="AG366" s="166">
        <f t="shared" si="243"/>
        <v>2.0829999999999999E-4</v>
      </c>
      <c r="AH366" s="166">
        <f t="shared" si="243"/>
        <v>1.724</v>
      </c>
      <c r="AI366" s="166">
        <f t="shared" si="243"/>
        <v>2</v>
      </c>
      <c r="AJ366" s="166">
        <f t="shared" si="238"/>
        <v>4.6182900000000003E-4</v>
      </c>
      <c r="AK366" s="114" t="str">
        <f>""</f>
        <v/>
      </c>
      <c r="AL366" s="7" t="str">
        <f>""</f>
        <v/>
      </c>
      <c r="AM366" s="7" t="str">
        <f>""</f>
        <v/>
      </c>
      <c r="AN366" s="7" t="str">
        <f>""</f>
        <v/>
      </c>
      <c r="AO366" s="7" t="str">
        <f>""</f>
        <v/>
      </c>
      <c r="AP366" s="7" t="str">
        <f>""</f>
        <v/>
      </c>
      <c r="AQ366" s="7" t="str">
        <f>""</f>
        <v/>
      </c>
      <c r="AR366" s="7" t="str">
        <f>""</f>
        <v/>
      </c>
      <c r="AS366" s="7" t="str">
        <f>""</f>
        <v/>
      </c>
      <c r="AT366" s="7" t="str">
        <f>""</f>
        <v/>
      </c>
      <c r="AU366" s="7" t="str">
        <f>""</f>
        <v/>
      </c>
      <c r="AV366" s="7" t="str">
        <f>""</f>
        <v/>
      </c>
      <c r="AW366" s="7" t="str">
        <f>""</f>
        <v/>
      </c>
      <c r="AX366" s="7" t="str">
        <f>""</f>
        <v/>
      </c>
      <c r="AY366" s="7" t="str">
        <f>""</f>
        <v/>
      </c>
      <c r="AZ366" s="118">
        <f t="shared" si="244"/>
        <v>2.2000000000000002</v>
      </c>
      <c r="BA366" s="121" t="str">
        <f>""</f>
        <v/>
      </c>
      <c r="BB366" s="121" t="str">
        <f>""</f>
        <v/>
      </c>
      <c r="BC366" s="121" t="str">
        <f>""</f>
        <v/>
      </c>
    </row>
    <row r="367" spans="1:55" x14ac:dyDescent="0.25">
      <c r="A367" t="str">
        <f t="shared" si="239"/>
        <v>27023515</v>
      </c>
      <c r="D367">
        <v>2</v>
      </c>
      <c r="E367">
        <v>70</v>
      </c>
      <c r="F367">
        <v>235</v>
      </c>
      <c r="G367">
        <v>15</v>
      </c>
      <c r="H367">
        <v>15.9</v>
      </c>
      <c r="I367" t="str">
        <f>""</f>
        <v/>
      </c>
      <c r="J367" t="str">
        <f>""</f>
        <v/>
      </c>
      <c r="K367" t="str">
        <f>""</f>
        <v/>
      </c>
      <c r="L367" t="str">
        <f>""</f>
        <v/>
      </c>
      <c r="M367" s="114">
        <v>4000.44</v>
      </c>
      <c r="N367" s="7">
        <v>4000.44</v>
      </c>
      <c r="O367" s="7">
        <v>4000.44</v>
      </c>
      <c r="P367" s="7">
        <v>4000.44</v>
      </c>
      <c r="Q367">
        <v>1.3358000000000001</v>
      </c>
      <c r="R367">
        <v>1.3358000000000001</v>
      </c>
      <c r="S367">
        <v>1.3358000000000001</v>
      </c>
      <c r="T367">
        <v>1.3358000000000001</v>
      </c>
      <c r="U367">
        <f t="shared" si="240"/>
        <v>619</v>
      </c>
      <c r="V367">
        <f t="shared" si="240"/>
        <v>619</v>
      </c>
      <c r="W367">
        <f t="shared" si="240"/>
        <v>619</v>
      </c>
      <c r="X367">
        <f t="shared" si="235"/>
        <v>619</v>
      </c>
      <c r="Y367">
        <f t="shared" si="241"/>
        <v>106</v>
      </c>
      <c r="Z367">
        <f t="shared" si="241"/>
        <v>106</v>
      </c>
      <c r="AA367">
        <f t="shared" si="241"/>
        <v>106</v>
      </c>
      <c r="AB367">
        <f t="shared" si="236"/>
        <v>106</v>
      </c>
      <c r="AC367" s="212">
        <f t="shared" si="242"/>
        <v>7.8790180958396197E-2</v>
      </c>
      <c r="AD367" s="212">
        <f t="shared" si="242"/>
        <v>7.8790180958396197E-2</v>
      </c>
      <c r="AE367" s="212">
        <f t="shared" si="242"/>
        <v>7.8790180958396197E-2</v>
      </c>
      <c r="AF367" s="212">
        <f t="shared" si="237"/>
        <v>7.8790180958396197E-2</v>
      </c>
      <c r="AG367" s="166">
        <f t="shared" si="243"/>
        <v>2.0829999999999999E-4</v>
      </c>
      <c r="AH367" s="166">
        <f t="shared" si="243"/>
        <v>1.724</v>
      </c>
      <c r="AI367" s="166">
        <f t="shared" si="243"/>
        <v>2</v>
      </c>
      <c r="AJ367" s="166">
        <f t="shared" si="238"/>
        <v>4.6182900000000003E-4</v>
      </c>
      <c r="AK367" s="114" t="str">
        <f>""</f>
        <v/>
      </c>
      <c r="AL367" s="7" t="str">
        <f>""</f>
        <v/>
      </c>
      <c r="AM367" s="7" t="str">
        <f>""</f>
        <v/>
      </c>
      <c r="AN367" s="7" t="str">
        <f>""</f>
        <v/>
      </c>
      <c r="AO367" s="7" t="str">
        <f>""</f>
        <v/>
      </c>
      <c r="AP367" s="7" t="str">
        <f>""</f>
        <v/>
      </c>
      <c r="AQ367" s="7" t="str">
        <f>""</f>
        <v/>
      </c>
      <c r="AR367" s="7" t="str">
        <f>""</f>
        <v/>
      </c>
      <c r="AS367" s="7" t="str">
        <f>""</f>
        <v/>
      </c>
      <c r="AT367" s="7" t="str">
        <f>""</f>
        <v/>
      </c>
      <c r="AU367" s="7" t="str">
        <f>""</f>
        <v/>
      </c>
      <c r="AV367" s="7" t="str">
        <f>""</f>
        <v/>
      </c>
      <c r="AW367" s="7" t="str">
        <f>""</f>
        <v/>
      </c>
      <c r="AX367" s="7" t="str">
        <f>""</f>
        <v/>
      </c>
      <c r="AY367" s="7" t="str">
        <f>""</f>
        <v/>
      </c>
      <c r="AZ367" s="118">
        <f t="shared" si="244"/>
        <v>2.4</v>
      </c>
      <c r="BA367" s="121" t="str">
        <f>""</f>
        <v/>
      </c>
      <c r="BB367" s="121" t="str">
        <f>""</f>
        <v/>
      </c>
      <c r="BC367" s="121" t="str">
        <f>""</f>
        <v/>
      </c>
    </row>
    <row r="368" spans="1:55" x14ac:dyDescent="0.25">
      <c r="A368" t="str">
        <f t="shared" si="239"/>
        <v>2755515</v>
      </c>
      <c r="D368">
        <v>2</v>
      </c>
      <c r="E368">
        <v>75</v>
      </c>
      <c r="F368">
        <v>55</v>
      </c>
      <c r="G368">
        <v>15</v>
      </c>
      <c r="H368">
        <v>15.9</v>
      </c>
      <c r="I368" t="str">
        <f>""</f>
        <v/>
      </c>
      <c r="J368" t="str">
        <f>""</f>
        <v/>
      </c>
      <c r="K368" t="str">
        <f>""</f>
        <v/>
      </c>
      <c r="L368" t="str">
        <f>""</f>
        <v/>
      </c>
      <c r="M368" s="114">
        <v>771.96</v>
      </c>
      <c r="N368" s="7">
        <v>771.96</v>
      </c>
      <c r="O368" s="7">
        <v>771.96</v>
      </c>
      <c r="P368" s="7">
        <v>771.96</v>
      </c>
      <c r="Q368">
        <v>1.3294999999999999</v>
      </c>
      <c r="R368">
        <v>1.3294999999999999</v>
      </c>
      <c r="S368">
        <v>1.3294999999999999</v>
      </c>
      <c r="T368">
        <v>1.3294999999999999</v>
      </c>
      <c r="U368">
        <f t="shared" si="240"/>
        <v>121</v>
      </c>
      <c r="V368">
        <f t="shared" si="240"/>
        <v>121</v>
      </c>
      <c r="W368">
        <f t="shared" si="240"/>
        <v>121</v>
      </c>
      <c r="X368">
        <f t="shared" si="235"/>
        <v>121</v>
      </c>
      <c r="Y368">
        <f t="shared" si="241"/>
        <v>21</v>
      </c>
      <c r="Z368">
        <f t="shared" si="241"/>
        <v>21</v>
      </c>
      <c r="AA368">
        <f t="shared" si="241"/>
        <v>21</v>
      </c>
      <c r="AB368">
        <f t="shared" si="236"/>
        <v>21</v>
      </c>
      <c r="AC368" s="212">
        <f t="shared" si="242"/>
        <v>2.3114166451507776E-3</v>
      </c>
      <c r="AD368" s="212">
        <f t="shared" si="242"/>
        <v>2.3114166451507776E-3</v>
      </c>
      <c r="AE368" s="212">
        <f t="shared" si="242"/>
        <v>2.3114166451507776E-3</v>
      </c>
      <c r="AF368" s="212">
        <f t="shared" si="237"/>
        <v>2.3114166451507776E-3</v>
      </c>
      <c r="AG368" s="166">
        <f t="shared" si="243"/>
        <v>2.0829999999999999E-4</v>
      </c>
      <c r="AH368" s="166">
        <f t="shared" si="243"/>
        <v>1.724</v>
      </c>
      <c r="AI368" s="166">
        <f t="shared" si="243"/>
        <v>2</v>
      </c>
      <c r="AJ368" s="166">
        <f t="shared" si="238"/>
        <v>4.6182900000000003E-4</v>
      </c>
      <c r="AK368" s="114" t="str">
        <f>""</f>
        <v/>
      </c>
      <c r="AL368" s="7" t="str">
        <f>""</f>
        <v/>
      </c>
      <c r="AM368" s="7" t="str">
        <f>""</f>
        <v/>
      </c>
      <c r="AN368" s="7" t="str">
        <f>""</f>
        <v/>
      </c>
      <c r="AO368" s="7" t="str">
        <f>""</f>
        <v/>
      </c>
      <c r="AP368" s="7" t="str">
        <f>""</f>
        <v/>
      </c>
      <c r="AQ368" s="7" t="str">
        <f>""</f>
        <v/>
      </c>
      <c r="AR368" s="7" t="str">
        <f>""</f>
        <v/>
      </c>
      <c r="AS368" s="7" t="str">
        <f>""</f>
        <v/>
      </c>
      <c r="AT368" s="7" t="str">
        <f>""</f>
        <v/>
      </c>
      <c r="AU368" s="7" t="str">
        <f>""</f>
        <v/>
      </c>
      <c r="AV368" s="7" t="str">
        <f>""</f>
        <v/>
      </c>
      <c r="AW368" s="7" t="str">
        <f>""</f>
        <v/>
      </c>
      <c r="AX368" s="7" t="str">
        <f>""</f>
        <v/>
      </c>
      <c r="AY368" s="7" t="str">
        <f>""</f>
        <v/>
      </c>
      <c r="AZ368" s="118">
        <f t="shared" si="244"/>
        <v>0.6</v>
      </c>
      <c r="BA368" s="121" t="str">
        <f>""</f>
        <v/>
      </c>
      <c r="BB368" s="121" t="str">
        <f>""</f>
        <v/>
      </c>
      <c r="BC368" s="121" t="str">
        <f>""</f>
        <v/>
      </c>
    </row>
    <row r="369" spans="1:55" x14ac:dyDescent="0.25">
      <c r="A369" t="str">
        <f t="shared" si="239"/>
        <v>2756515</v>
      </c>
      <c r="D369">
        <v>2</v>
      </c>
      <c r="E369">
        <v>75</v>
      </c>
      <c r="F369">
        <v>65</v>
      </c>
      <c r="G369">
        <v>15</v>
      </c>
      <c r="H369">
        <v>15.9</v>
      </c>
      <c r="I369" t="str">
        <f>""</f>
        <v/>
      </c>
      <c r="J369" t="str">
        <f>""</f>
        <v/>
      </c>
      <c r="K369" t="str">
        <f>""</f>
        <v/>
      </c>
      <c r="L369" t="str">
        <f>""</f>
        <v/>
      </c>
      <c r="M369" s="114">
        <v>955.76</v>
      </c>
      <c r="N369" s="7">
        <v>955.76</v>
      </c>
      <c r="O369" s="7">
        <v>955.76</v>
      </c>
      <c r="P369" s="7">
        <v>955.76</v>
      </c>
      <c r="Q369">
        <v>1.3294999999999999</v>
      </c>
      <c r="R369">
        <v>1.3294999999999999</v>
      </c>
      <c r="S369">
        <v>1.3294999999999999</v>
      </c>
      <c r="T369">
        <v>1.3294999999999999</v>
      </c>
      <c r="U369">
        <f t="shared" si="240"/>
        <v>149</v>
      </c>
      <c r="V369">
        <f t="shared" si="240"/>
        <v>149</v>
      </c>
      <c r="W369">
        <f t="shared" si="240"/>
        <v>149</v>
      </c>
      <c r="X369">
        <f t="shared" si="235"/>
        <v>149</v>
      </c>
      <c r="Y369">
        <f t="shared" si="241"/>
        <v>26</v>
      </c>
      <c r="Z369">
        <f t="shared" si="241"/>
        <v>26</v>
      </c>
      <c r="AA369">
        <f t="shared" si="241"/>
        <v>26</v>
      </c>
      <c r="AB369">
        <f t="shared" si="236"/>
        <v>26</v>
      </c>
      <c r="AC369" s="212">
        <f t="shared" si="242"/>
        <v>3.6277361164698402E-3</v>
      </c>
      <c r="AD369" s="212">
        <f t="shared" si="242"/>
        <v>3.6277361164698402E-3</v>
      </c>
      <c r="AE369" s="212">
        <f t="shared" si="242"/>
        <v>3.6277361164698402E-3</v>
      </c>
      <c r="AF369" s="212">
        <f t="shared" si="237"/>
        <v>3.6277361164698402E-3</v>
      </c>
      <c r="AG369" s="166">
        <f t="shared" si="243"/>
        <v>2.0829999999999999E-4</v>
      </c>
      <c r="AH369" s="166">
        <f t="shared" si="243"/>
        <v>1.724</v>
      </c>
      <c r="AI369" s="166">
        <f t="shared" si="243"/>
        <v>2</v>
      </c>
      <c r="AJ369" s="166">
        <f t="shared" si="238"/>
        <v>4.6182900000000003E-4</v>
      </c>
      <c r="AK369" s="114" t="str">
        <f>""</f>
        <v/>
      </c>
      <c r="AL369" s="7" t="str">
        <f>""</f>
        <v/>
      </c>
      <c r="AM369" s="7" t="str">
        <f>""</f>
        <v/>
      </c>
      <c r="AN369" s="7" t="str">
        <f>""</f>
        <v/>
      </c>
      <c r="AO369" s="7" t="str">
        <f>""</f>
        <v/>
      </c>
      <c r="AP369" s="7" t="str">
        <f>""</f>
        <v/>
      </c>
      <c r="AQ369" s="7" t="str">
        <f>""</f>
        <v/>
      </c>
      <c r="AR369" s="7" t="str">
        <f>""</f>
        <v/>
      </c>
      <c r="AS369" s="7" t="str">
        <f>""</f>
        <v/>
      </c>
      <c r="AT369" s="7" t="str">
        <f>""</f>
        <v/>
      </c>
      <c r="AU369" s="7" t="str">
        <f>""</f>
        <v/>
      </c>
      <c r="AV369" s="7" t="str">
        <f>""</f>
        <v/>
      </c>
      <c r="AW369" s="7" t="str">
        <f>""</f>
        <v/>
      </c>
      <c r="AX369" s="7" t="str">
        <f>""</f>
        <v/>
      </c>
      <c r="AY369" s="7" t="str">
        <f>""</f>
        <v/>
      </c>
      <c r="AZ369" s="118">
        <f t="shared" si="244"/>
        <v>0.7</v>
      </c>
      <c r="BA369" s="121" t="str">
        <f>""</f>
        <v/>
      </c>
      <c r="BB369" s="121" t="str">
        <f>""</f>
        <v/>
      </c>
      <c r="BC369" s="121" t="str">
        <f>""</f>
        <v/>
      </c>
    </row>
    <row r="370" spans="1:55" x14ac:dyDescent="0.25">
      <c r="A370" t="str">
        <f t="shared" si="239"/>
        <v>2757515</v>
      </c>
      <c r="D370">
        <v>2</v>
      </c>
      <c r="E370">
        <v>75</v>
      </c>
      <c r="F370">
        <v>75</v>
      </c>
      <c r="G370">
        <v>15</v>
      </c>
      <c r="H370">
        <v>15.9</v>
      </c>
      <c r="I370" t="str">
        <f>""</f>
        <v/>
      </c>
      <c r="J370" t="str">
        <f>""</f>
        <v/>
      </c>
      <c r="K370" t="str">
        <f>""</f>
        <v/>
      </c>
      <c r="L370" t="str">
        <f>""</f>
        <v/>
      </c>
      <c r="M370" s="114">
        <v>1139.56</v>
      </c>
      <c r="N370" s="7">
        <v>1139.56</v>
      </c>
      <c r="O370" s="7">
        <v>1139.56</v>
      </c>
      <c r="P370" s="7">
        <v>1139.56</v>
      </c>
      <c r="Q370">
        <v>1.3294999999999999</v>
      </c>
      <c r="R370">
        <v>1.3294999999999999</v>
      </c>
      <c r="S370">
        <v>1.3294999999999999</v>
      </c>
      <c r="T370">
        <v>1.3294999999999999</v>
      </c>
      <c r="U370">
        <f t="shared" si="240"/>
        <v>178</v>
      </c>
      <c r="V370">
        <f t="shared" si="240"/>
        <v>178</v>
      </c>
      <c r="W370">
        <f t="shared" si="240"/>
        <v>178</v>
      </c>
      <c r="X370">
        <f t="shared" si="235"/>
        <v>178</v>
      </c>
      <c r="Y370">
        <f t="shared" si="241"/>
        <v>31</v>
      </c>
      <c r="Z370">
        <f t="shared" si="241"/>
        <v>31</v>
      </c>
      <c r="AA370">
        <f t="shared" si="241"/>
        <v>31</v>
      </c>
      <c r="AB370">
        <f t="shared" si="236"/>
        <v>31</v>
      </c>
      <c r="AC370" s="212">
        <f t="shared" si="242"/>
        <v>5.2709772082334978E-3</v>
      </c>
      <c r="AD370" s="212">
        <f t="shared" si="242"/>
        <v>5.2709772082334978E-3</v>
      </c>
      <c r="AE370" s="212">
        <f t="shared" si="242"/>
        <v>5.2709772082334978E-3</v>
      </c>
      <c r="AF370" s="212">
        <f t="shared" si="237"/>
        <v>5.2709772082334978E-3</v>
      </c>
      <c r="AG370" s="166">
        <f t="shared" si="243"/>
        <v>2.0829999999999999E-4</v>
      </c>
      <c r="AH370" s="166">
        <f t="shared" si="243"/>
        <v>1.724</v>
      </c>
      <c r="AI370" s="166">
        <f t="shared" si="243"/>
        <v>2</v>
      </c>
      <c r="AJ370" s="166">
        <f t="shared" si="238"/>
        <v>4.6182900000000003E-4</v>
      </c>
      <c r="AK370" s="114" t="str">
        <f>""</f>
        <v/>
      </c>
      <c r="AL370" s="7" t="str">
        <f>""</f>
        <v/>
      </c>
      <c r="AM370" s="7" t="str">
        <f>""</f>
        <v/>
      </c>
      <c r="AN370" s="7" t="str">
        <f>""</f>
        <v/>
      </c>
      <c r="AO370" s="7" t="str">
        <f>""</f>
        <v/>
      </c>
      <c r="AP370" s="7" t="str">
        <f>""</f>
        <v/>
      </c>
      <c r="AQ370" s="7" t="str">
        <f>""</f>
        <v/>
      </c>
      <c r="AR370" s="7" t="str">
        <f>""</f>
        <v/>
      </c>
      <c r="AS370" s="7" t="str">
        <f>""</f>
        <v/>
      </c>
      <c r="AT370" s="7" t="str">
        <f>""</f>
        <v/>
      </c>
      <c r="AU370" s="7" t="str">
        <f>""</f>
        <v/>
      </c>
      <c r="AV370" s="7" t="str">
        <f>""</f>
        <v/>
      </c>
      <c r="AW370" s="7" t="str">
        <f>""</f>
        <v/>
      </c>
      <c r="AX370" s="7" t="str">
        <f>""</f>
        <v/>
      </c>
      <c r="AY370" s="7" t="str">
        <f>""</f>
        <v/>
      </c>
      <c r="AZ370" s="118">
        <f t="shared" si="244"/>
        <v>0.8</v>
      </c>
      <c r="BA370" s="121" t="str">
        <f>""</f>
        <v/>
      </c>
      <c r="BB370" s="121" t="str">
        <f>""</f>
        <v/>
      </c>
      <c r="BC370" s="121" t="str">
        <f>""</f>
        <v/>
      </c>
    </row>
    <row r="371" spans="1:55" x14ac:dyDescent="0.25">
      <c r="A371" t="str">
        <f t="shared" si="239"/>
        <v>2758515</v>
      </c>
      <c r="D371">
        <v>2</v>
      </c>
      <c r="E371">
        <v>75</v>
      </c>
      <c r="F371">
        <v>85</v>
      </c>
      <c r="G371">
        <v>15</v>
      </c>
      <c r="H371">
        <v>15.9</v>
      </c>
      <c r="I371" t="str">
        <f>""</f>
        <v/>
      </c>
      <c r="J371" t="str">
        <f>""</f>
        <v/>
      </c>
      <c r="K371" t="str">
        <f>""</f>
        <v/>
      </c>
      <c r="L371" t="str">
        <f>""</f>
        <v/>
      </c>
      <c r="M371" s="114">
        <v>1323.36</v>
      </c>
      <c r="N371" s="7">
        <v>1323.36</v>
      </c>
      <c r="O371" s="7">
        <v>1323.36</v>
      </c>
      <c r="P371" s="7">
        <v>1323.36</v>
      </c>
      <c r="Q371">
        <v>1.3294999999999999</v>
      </c>
      <c r="R371">
        <v>1.3294999999999999</v>
      </c>
      <c r="S371">
        <v>1.3294999999999999</v>
      </c>
      <c r="T371">
        <v>1.3294999999999999</v>
      </c>
      <c r="U371">
        <f t="shared" si="240"/>
        <v>207</v>
      </c>
      <c r="V371">
        <f t="shared" si="240"/>
        <v>207</v>
      </c>
      <c r="W371">
        <f t="shared" si="240"/>
        <v>207</v>
      </c>
      <c r="X371">
        <f t="shared" si="235"/>
        <v>207</v>
      </c>
      <c r="Y371">
        <f t="shared" si="241"/>
        <v>36</v>
      </c>
      <c r="Z371">
        <f t="shared" si="241"/>
        <v>36</v>
      </c>
      <c r="AA371">
        <f t="shared" si="241"/>
        <v>36</v>
      </c>
      <c r="AB371">
        <f t="shared" si="236"/>
        <v>36</v>
      </c>
      <c r="AC371" s="212">
        <f t="shared" si="242"/>
        <v>7.2549602022122838E-3</v>
      </c>
      <c r="AD371" s="212">
        <f t="shared" si="242"/>
        <v>7.2549602022122838E-3</v>
      </c>
      <c r="AE371" s="212">
        <f t="shared" si="242"/>
        <v>7.2549602022122838E-3</v>
      </c>
      <c r="AF371" s="212">
        <f t="shared" si="237"/>
        <v>7.2549602022122838E-3</v>
      </c>
      <c r="AG371" s="166">
        <f t="shared" si="243"/>
        <v>2.0829999999999999E-4</v>
      </c>
      <c r="AH371" s="166">
        <f t="shared" si="243"/>
        <v>1.724</v>
      </c>
      <c r="AI371" s="166">
        <f t="shared" si="243"/>
        <v>2</v>
      </c>
      <c r="AJ371" s="166">
        <f t="shared" si="238"/>
        <v>4.6182900000000003E-4</v>
      </c>
      <c r="AK371" s="114" t="str">
        <f>""</f>
        <v/>
      </c>
      <c r="AL371" s="7" t="str">
        <f>""</f>
        <v/>
      </c>
      <c r="AM371" s="7" t="str">
        <f>""</f>
        <v/>
      </c>
      <c r="AN371" s="7" t="str">
        <f>""</f>
        <v/>
      </c>
      <c r="AO371" s="7" t="str">
        <f>""</f>
        <v/>
      </c>
      <c r="AP371" s="7" t="str">
        <f>""</f>
        <v/>
      </c>
      <c r="AQ371" s="7" t="str">
        <f>""</f>
        <v/>
      </c>
      <c r="AR371" s="7" t="str">
        <f>""</f>
        <v/>
      </c>
      <c r="AS371" s="7" t="str">
        <f>""</f>
        <v/>
      </c>
      <c r="AT371" s="7" t="str">
        <f>""</f>
        <v/>
      </c>
      <c r="AU371" s="7" t="str">
        <f>""</f>
        <v/>
      </c>
      <c r="AV371" s="7" t="str">
        <f>""</f>
        <v/>
      </c>
      <c r="AW371" s="7" t="str">
        <f>""</f>
        <v/>
      </c>
      <c r="AX371" s="7" t="str">
        <f>""</f>
        <v/>
      </c>
      <c r="AY371" s="7" t="str">
        <f>""</f>
        <v/>
      </c>
      <c r="AZ371" s="118">
        <f t="shared" si="244"/>
        <v>0.9</v>
      </c>
      <c r="BA371" s="121" t="str">
        <f>""</f>
        <v/>
      </c>
      <c r="BB371" s="121" t="str">
        <f>""</f>
        <v/>
      </c>
      <c r="BC371" s="121" t="str">
        <f>""</f>
        <v/>
      </c>
    </row>
    <row r="372" spans="1:55" x14ac:dyDescent="0.25">
      <c r="A372" t="str">
        <f t="shared" si="239"/>
        <v>2759515</v>
      </c>
      <c r="D372">
        <v>2</v>
      </c>
      <c r="E372">
        <v>75</v>
      </c>
      <c r="F372">
        <v>95</v>
      </c>
      <c r="G372">
        <v>15</v>
      </c>
      <c r="H372">
        <v>15.9</v>
      </c>
      <c r="I372" t="str">
        <f>""</f>
        <v/>
      </c>
      <c r="J372" t="str">
        <f>""</f>
        <v/>
      </c>
      <c r="K372" t="str">
        <f>""</f>
        <v/>
      </c>
      <c r="L372" t="str">
        <f>""</f>
        <v/>
      </c>
      <c r="M372" s="114">
        <v>1507.16</v>
      </c>
      <c r="N372" s="7">
        <v>1507.16</v>
      </c>
      <c r="O372" s="7">
        <v>1507.16</v>
      </c>
      <c r="P372" s="7">
        <v>1507.16</v>
      </c>
      <c r="Q372">
        <v>1.3294999999999999</v>
      </c>
      <c r="R372">
        <v>1.3294999999999999</v>
      </c>
      <c r="S372">
        <v>1.3294999999999999</v>
      </c>
      <c r="T372">
        <v>1.3294999999999999</v>
      </c>
      <c r="U372">
        <f t="shared" si="240"/>
        <v>235</v>
      </c>
      <c r="V372">
        <f t="shared" si="240"/>
        <v>235</v>
      </c>
      <c r="W372">
        <f t="shared" si="240"/>
        <v>235</v>
      </c>
      <c r="X372">
        <f t="shared" si="235"/>
        <v>235</v>
      </c>
      <c r="Y372">
        <f t="shared" si="241"/>
        <v>40</v>
      </c>
      <c r="Z372">
        <f t="shared" si="241"/>
        <v>40</v>
      </c>
      <c r="AA372">
        <f t="shared" si="241"/>
        <v>40</v>
      </c>
      <c r="AB372">
        <f t="shared" si="236"/>
        <v>40</v>
      </c>
      <c r="AC372" s="212">
        <f t="shared" si="242"/>
        <v>9.1435719865387028E-3</v>
      </c>
      <c r="AD372" s="212">
        <f t="shared" si="242"/>
        <v>9.1435719865387028E-3</v>
      </c>
      <c r="AE372" s="212">
        <f t="shared" si="242"/>
        <v>9.1435719865387028E-3</v>
      </c>
      <c r="AF372" s="212">
        <f t="shared" si="237"/>
        <v>9.1435719865387028E-3</v>
      </c>
      <c r="AG372" s="166">
        <f t="shared" si="243"/>
        <v>2.0829999999999999E-4</v>
      </c>
      <c r="AH372" s="166">
        <f t="shared" si="243"/>
        <v>1.724</v>
      </c>
      <c r="AI372" s="166">
        <f t="shared" si="243"/>
        <v>2</v>
      </c>
      <c r="AJ372" s="166">
        <f t="shared" si="238"/>
        <v>4.6182900000000003E-4</v>
      </c>
      <c r="AK372" s="114" t="str">
        <f>""</f>
        <v/>
      </c>
      <c r="AL372" s="7" t="str">
        <f>""</f>
        <v/>
      </c>
      <c r="AM372" s="7" t="str">
        <f>""</f>
        <v/>
      </c>
      <c r="AN372" s="7" t="str">
        <f>""</f>
        <v/>
      </c>
      <c r="AO372" s="7" t="str">
        <f>""</f>
        <v/>
      </c>
      <c r="AP372" s="7" t="str">
        <f>""</f>
        <v/>
      </c>
      <c r="AQ372" s="7" t="str">
        <f>""</f>
        <v/>
      </c>
      <c r="AR372" s="7" t="str">
        <f>""</f>
        <v/>
      </c>
      <c r="AS372" s="7" t="str">
        <f>""</f>
        <v/>
      </c>
      <c r="AT372" s="7" t="str">
        <f>""</f>
        <v/>
      </c>
      <c r="AU372" s="7" t="str">
        <f>""</f>
        <v/>
      </c>
      <c r="AV372" s="7" t="str">
        <f>""</f>
        <v/>
      </c>
      <c r="AW372" s="7" t="str">
        <f>""</f>
        <v/>
      </c>
      <c r="AX372" s="7" t="str">
        <f>""</f>
        <v/>
      </c>
      <c r="AY372" s="7" t="str">
        <f>""</f>
        <v/>
      </c>
      <c r="AZ372" s="118">
        <f t="shared" si="244"/>
        <v>1</v>
      </c>
      <c r="BA372" s="121" t="str">
        <f>""</f>
        <v/>
      </c>
      <c r="BB372" s="121" t="str">
        <f>""</f>
        <v/>
      </c>
      <c r="BC372" s="121" t="str">
        <f>""</f>
        <v/>
      </c>
    </row>
    <row r="373" spans="1:55" x14ac:dyDescent="0.25">
      <c r="A373" t="str">
        <f t="shared" si="239"/>
        <v>27510515</v>
      </c>
      <c r="D373">
        <v>2</v>
      </c>
      <c r="E373">
        <v>75</v>
      </c>
      <c r="F373">
        <v>105</v>
      </c>
      <c r="G373">
        <v>15</v>
      </c>
      <c r="H373">
        <v>15.9</v>
      </c>
      <c r="I373" t="str">
        <f>""</f>
        <v/>
      </c>
      <c r="J373" t="str">
        <f>""</f>
        <v/>
      </c>
      <c r="K373" t="str">
        <f>""</f>
        <v/>
      </c>
      <c r="L373" t="str">
        <f>""</f>
        <v/>
      </c>
      <c r="M373" s="114">
        <v>1690.96</v>
      </c>
      <c r="N373" s="7">
        <v>1690.96</v>
      </c>
      <c r="O373" s="7">
        <v>1690.96</v>
      </c>
      <c r="P373" s="7">
        <v>1690.96</v>
      </c>
      <c r="Q373">
        <v>1.3294999999999999</v>
      </c>
      <c r="R373">
        <v>1.3294999999999999</v>
      </c>
      <c r="S373">
        <v>1.3294999999999999</v>
      </c>
      <c r="T373">
        <v>1.3294999999999999</v>
      </c>
      <c r="U373">
        <f t="shared" si="240"/>
        <v>264</v>
      </c>
      <c r="V373">
        <f t="shared" si="240"/>
        <v>264</v>
      </c>
      <c r="W373">
        <f t="shared" si="240"/>
        <v>264</v>
      </c>
      <c r="X373">
        <f t="shared" si="235"/>
        <v>264</v>
      </c>
      <c r="Y373">
        <f t="shared" si="241"/>
        <v>45</v>
      </c>
      <c r="Z373">
        <f t="shared" si="241"/>
        <v>45</v>
      </c>
      <c r="AA373">
        <f t="shared" si="241"/>
        <v>45</v>
      </c>
      <c r="AB373">
        <f t="shared" si="236"/>
        <v>45</v>
      </c>
      <c r="AC373" s="212">
        <f t="shared" si="242"/>
        <v>1.1784457359740834E-2</v>
      </c>
      <c r="AD373" s="212">
        <f t="shared" si="242"/>
        <v>1.1784457359740834E-2</v>
      </c>
      <c r="AE373" s="212">
        <f t="shared" si="242"/>
        <v>1.1784457359740834E-2</v>
      </c>
      <c r="AF373" s="212">
        <f t="shared" si="237"/>
        <v>1.1784457359740834E-2</v>
      </c>
      <c r="AG373" s="166">
        <f t="shared" si="243"/>
        <v>2.0829999999999999E-4</v>
      </c>
      <c r="AH373" s="166">
        <f t="shared" si="243"/>
        <v>1.724</v>
      </c>
      <c r="AI373" s="166">
        <f t="shared" si="243"/>
        <v>2</v>
      </c>
      <c r="AJ373" s="166">
        <f t="shared" si="238"/>
        <v>4.6182900000000003E-4</v>
      </c>
      <c r="AK373" s="114" t="str">
        <f>""</f>
        <v/>
      </c>
      <c r="AL373" s="7" t="str">
        <f>""</f>
        <v/>
      </c>
      <c r="AM373" s="7" t="str">
        <f>""</f>
        <v/>
      </c>
      <c r="AN373" s="7" t="str">
        <f>""</f>
        <v/>
      </c>
      <c r="AO373" s="7" t="str">
        <f>""</f>
        <v/>
      </c>
      <c r="AP373" s="7" t="str">
        <f>""</f>
        <v/>
      </c>
      <c r="AQ373" s="7" t="str">
        <f>""</f>
        <v/>
      </c>
      <c r="AR373" s="7" t="str">
        <f>""</f>
        <v/>
      </c>
      <c r="AS373" s="7" t="str">
        <f>""</f>
        <v/>
      </c>
      <c r="AT373" s="7" t="str">
        <f>""</f>
        <v/>
      </c>
      <c r="AU373" s="7" t="str">
        <f>""</f>
        <v/>
      </c>
      <c r="AV373" s="7" t="str">
        <f>""</f>
        <v/>
      </c>
      <c r="AW373" s="7" t="str">
        <f>""</f>
        <v/>
      </c>
      <c r="AX373" s="7" t="str">
        <f>""</f>
        <v/>
      </c>
      <c r="AY373" s="7" t="str">
        <f>""</f>
        <v/>
      </c>
      <c r="AZ373" s="118">
        <f t="shared" si="244"/>
        <v>1.1000000000000001</v>
      </c>
      <c r="BA373" s="121" t="str">
        <f>""</f>
        <v/>
      </c>
      <c r="BB373" s="121" t="str">
        <f>""</f>
        <v/>
      </c>
      <c r="BC373" s="121" t="str">
        <f>""</f>
        <v/>
      </c>
    </row>
    <row r="374" spans="1:55" x14ac:dyDescent="0.25">
      <c r="A374" t="str">
        <f t="shared" si="239"/>
        <v>27511515</v>
      </c>
      <c r="D374">
        <v>2</v>
      </c>
      <c r="E374">
        <v>75</v>
      </c>
      <c r="F374">
        <v>115</v>
      </c>
      <c r="G374">
        <v>15</v>
      </c>
      <c r="H374">
        <v>15.9</v>
      </c>
      <c r="I374" t="str">
        <f>""</f>
        <v/>
      </c>
      <c r="J374" t="str">
        <f>""</f>
        <v/>
      </c>
      <c r="K374" t="str">
        <f>""</f>
        <v/>
      </c>
      <c r="L374" t="str">
        <f>""</f>
        <v/>
      </c>
      <c r="M374" s="114">
        <v>1874.76</v>
      </c>
      <c r="N374" s="7">
        <v>1874.76</v>
      </c>
      <c r="O374" s="7">
        <v>1874.76</v>
      </c>
      <c r="P374" s="7">
        <v>1874.76</v>
      </c>
      <c r="Q374">
        <v>1.3294999999999999</v>
      </c>
      <c r="R374">
        <v>1.3294999999999999</v>
      </c>
      <c r="S374">
        <v>1.3294999999999999</v>
      </c>
      <c r="T374">
        <v>1.3294999999999999</v>
      </c>
      <c r="U374">
        <f t="shared" si="240"/>
        <v>293</v>
      </c>
      <c r="V374">
        <f t="shared" si="240"/>
        <v>293</v>
      </c>
      <c r="W374">
        <f t="shared" si="240"/>
        <v>293</v>
      </c>
      <c r="X374">
        <f t="shared" si="235"/>
        <v>293</v>
      </c>
      <c r="Y374">
        <f t="shared" si="241"/>
        <v>50</v>
      </c>
      <c r="Z374">
        <f t="shared" si="241"/>
        <v>50</v>
      </c>
      <c r="AA374">
        <f t="shared" si="241"/>
        <v>50</v>
      </c>
      <c r="AB374">
        <f t="shared" si="236"/>
        <v>50</v>
      </c>
      <c r="AC374" s="212">
        <f t="shared" si="242"/>
        <v>1.4802739288072827E-2</v>
      </c>
      <c r="AD374" s="212">
        <f t="shared" si="242"/>
        <v>1.4802739288072827E-2</v>
      </c>
      <c r="AE374" s="212">
        <f t="shared" si="242"/>
        <v>1.4802739288072827E-2</v>
      </c>
      <c r="AF374" s="212">
        <f t="shared" si="237"/>
        <v>1.4802739288072827E-2</v>
      </c>
      <c r="AG374" s="166">
        <f t="shared" si="243"/>
        <v>2.0829999999999999E-4</v>
      </c>
      <c r="AH374" s="166">
        <f t="shared" si="243"/>
        <v>1.724</v>
      </c>
      <c r="AI374" s="166">
        <f t="shared" si="243"/>
        <v>2</v>
      </c>
      <c r="AJ374" s="166">
        <f t="shared" si="238"/>
        <v>4.6182900000000003E-4</v>
      </c>
      <c r="AK374" s="114" t="str">
        <f>""</f>
        <v/>
      </c>
      <c r="AL374" s="7" t="str">
        <f>""</f>
        <v/>
      </c>
      <c r="AM374" s="7" t="str">
        <f>""</f>
        <v/>
      </c>
      <c r="AN374" s="7" t="str">
        <f>""</f>
        <v/>
      </c>
      <c r="AO374" s="7" t="str">
        <f>""</f>
        <v/>
      </c>
      <c r="AP374" s="7" t="str">
        <f>""</f>
        <v/>
      </c>
      <c r="AQ374" s="7" t="str">
        <f>""</f>
        <v/>
      </c>
      <c r="AR374" s="7" t="str">
        <f>""</f>
        <v/>
      </c>
      <c r="AS374" s="7" t="str">
        <f>""</f>
        <v/>
      </c>
      <c r="AT374" s="7" t="str">
        <f>""</f>
        <v/>
      </c>
      <c r="AU374" s="7" t="str">
        <f>""</f>
        <v/>
      </c>
      <c r="AV374" s="7" t="str">
        <f>""</f>
        <v/>
      </c>
      <c r="AW374" s="7" t="str">
        <f>""</f>
        <v/>
      </c>
      <c r="AX374" s="7" t="str">
        <f>""</f>
        <v/>
      </c>
      <c r="AY374" s="7" t="str">
        <f>""</f>
        <v/>
      </c>
      <c r="AZ374" s="118">
        <f t="shared" si="244"/>
        <v>1.2</v>
      </c>
      <c r="BA374" s="121" t="str">
        <f>""</f>
        <v/>
      </c>
      <c r="BB374" s="121" t="str">
        <f>""</f>
        <v/>
      </c>
      <c r="BC374" s="121" t="str">
        <f>""</f>
        <v/>
      </c>
    </row>
    <row r="375" spans="1:55" x14ac:dyDescent="0.25">
      <c r="A375" t="str">
        <f t="shared" si="239"/>
        <v>27513515</v>
      </c>
      <c r="D375">
        <v>2</v>
      </c>
      <c r="E375">
        <v>75</v>
      </c>
      <c r="F375">
        <v>135</v>
      </c>
      <c r="G375">
        <v>15</v>
      </c>
      <c r="H375">
        <v>15.9</v>
      </c>
      <c r="I375" t="str">
        <f>""</f>
        <v/>
      </c>
      <c r="J375" t="str">
        <f>""</f>
        <v/>
      </c>
      <c r="K375" t="str">
        <f>""</f>
        <v/>
      </c>
      <c r="L375" t="str">
        <f>""</f>
        <v/>
      </c>
      <c r="M375" s="114">
        <v>2242.36</v>
      </c>
      <c r="N375" s="7">
        <v>2242.36</v>
      </c>
      <c r="O375" s="7">
        <v>2242.36</v>
      </c>
      <c r="P375" s="7">
        <v>2242.36</v>
      </c>
      <c r="Q375">
        <v>1.3294999999999999</v>
      </c>
      <c r="R375">
        <v>1.3294999999999999</v>
      </c>
      <c r="S375">
        <v>1.3294999999999999</v>
      </c>
      <c r="T375">
        <v>1.3294999999999999</v>
      </c>
      <c r="U375">
        <f t="shared" si="240"/>
        <v>350</v>
      </c>
      <c r="V375">
        <f t="shared" si="240"/>
        <v>350</v>
      </c>
      <c r="W375">
        <f t="shared" si="240"/>
        <v>350</v>
      </c>
      <c r="X375">
        <f t="shared" si="235"/>
        <v>350</v>
      </c>
      <c r="Y375">
        <f t="shared" si="241"/>
        <v>60</v>
      </c>
      <c r="Z375">
        <f t="shared" si="241"/>
        <v>60</v>
      </c>
      <c r="AA375">
        <f t="shared" si="241"/>
        <v>60</v>
      </c>
      <c r="AB375">
        <f t="shared" si="236"/>
        <v>60</v>
      </c>
      <c r="AC375" s="212">
        <f t="shared" si="242"/>
        <v>2.201898513592513E-2</v>
      </c>
      <c r="AD375" s="212">
        <f t="shared" si="242"/>
        <v>2.201898513592513E-2</v>
      </c>
      <c r="AE375" s="212">
        <f t="shared" si="242"/>
        <v>2.201898513592513E-2</v>
      </c>
      <c r="AF375" s="212">
        <f t="shared" si="237"/>
        <v>2.201898513592513E-2</v>
      </c>
      <c r="AG375" s="166">
        <f t="shared" si="243"/>
        <v>2.0829999999999999E-4</v>
      </c>
      <c r="AH375" s="166">
        <f t="shared" si="243"/>
        <v>1.724</v>
      </c>
      <c r="AI375" s="166">
        <f t="shared" si="243"/>
        <v>2</v>
      </c>
      <c r="AJ375" s="166">
        <f t="shared" si="238"/>
        <v>4.6182900000000003E-4</v>
      </c>
      <c r="AK375" s="114" t="str">
        <f>""</f>
        <v/>
      </c>
      <c r="AL375" s="7" t="str">
        <f>""</f>
        <v/>
      </c>
      <c r="AM375" s="7" t="str">
        <f>""</f>
        <v/>
      </c>
      <c r="AN375" s="7" t="str">
        <f>""</f>
        <v/>
      </c>
      <c r="AO375" s="7" t="str">
        <f>""</f>
        <v/>
      </c>
      <c r="AP375" s="7" t="str">
        <f>""</f>
        <v/>
      </c>
      <c r="AQ375" s="7" t="str">
        <f>""</f>
        <v/>
      </c>
      <c r="AR375" s="7" t="str">
        <f>""</f>
        <v/>
      </c>
      <c r="AS375" s="7" t="str">
        <f>""</f>
        <v/>
      </c>
      <c r="AT375" s="7" t="str">
        <f>""</f>
        <v/>
      </c>
      <c r="AU375" s="7" t="str">
        <f>""</f>
        <v/>
      </c>
      <c r="AV375" s="7" t="str">
        <f>""</f>
        <v/>
      </c>
      <c r="AW375" s="7" t="str">
        <f>""</f>
        <v/>
      </c>
      <c r="AX375" s="7" t="str">
        <f>""</f>
        <v/>
      </c>
      <c r="AY375" s="7" t="str">
        <f>""</f>
        <v/>
      </c>
      <c r="AZ375" s="118">
        <f t="shared" si="244"/>
        <v>1.4</v>
      </c>
      <c r="BA375" s="121" t="str">
        <f>""</f>
        <v/>
      </c>
      <c r="BB375" s="121" t="str">
        <f>""</f>
        <v/>
      </c>
      <c r="BC375" s="121" t="str">
        <f>""</f>
        <v/>
      </c>
    </row>
    <row r="376" spans="1:55" x14ac:dyDescent="0.25">
      <c r="A376" t="str">
        <f t="shared" si="239"/>
        <v>27515515</v>
      </c>
      <c r="D376">
        <v>2</v>
      </c>
      <c r="E376">
        <v>75</v>
      </c>
      <c r="F376">
        <v>155</v>
      </c>
      <c r="G376">
        <v>15</v>
      </c>
      <c r="H376">
        <v>15.9</v>
      </c>
      <c r="I376" t="str">
        <f>""</f>
        <v/>
      </c>
      <c r="J376" t="str">
        <f>""</f>
        <v/>
      </c>
      <c r="K376" t="str">
        <f>""</f>
        <v/>
      </c>
      <c r="L376" t="str">
        <f>""</f>
        <v/>
      </c>
      <c r="M376" s="114">
        <v>2609.96</v>
      </c>
      <c r="N376" s="7">
        <v>2609.96</v>
      </c>
      <c r="O376" s="7">
        <v>2609.96</v>
      </c>
      <c r="P376" s="7">
        <v>2609.96</v>
      </c>
      <c r="Q376">
        <v>1.3294999999999999</v>
      </c>
      <c r="R376">
        <v>1.3294999999999999</v>
      </c>
      <c r="S376">
        <v>1.3294999999999999</v>
      </c>
      <c r="T376">
        <v>1.3294999999999999</v>
      </c>
      <c r="U376">
        <f t="shared" si="240"/>
        <v>408</v>
      </c>
      <c r="V376">
        <f t="shared" si="240"/>
        <v>408</v>
      </c>
      <c r="W376">
        <f t="shared" si="240"/>
        <v>408</v>
      </c>
      <c r="X376">
        <f t="shared" si="235"/>
        <v>408</v>
      </c>
      <c r="Y376">
        <f t="shared" si="241"/>
        <v>70</v>
      </c>
      <c r="Z376">
        <f t="shared" si="241"/>
        <v>70</v>
      </c>
      <c r="AA376">
        <f t="shared" si="241"/>
        <v>70</v>
      </c>
      <c r="AB376">
        <f t="shared" si="236"/>
        <v>70</v>
      </c>
      <c r="AC376" s="212">
        <f t="shared" si="242"/>
        <v>3.088425189455098E-2</v>
      </c>
      <c r="AD376" s="212">
        <f t="shared" si="242"/>
        <v>3.088425189455098E-2</v>
      </c>
      <c r="AE376" s="212">
        <f t="shared" si="242"/>
        <v>3.088425189455098E-2</v>
      </c>
      <c r="AF376" s="212">
        <f t="shared" si="237"/>
        <v>3.088425189455098E-2</v>
      </c>
      <c r="AG376" s="166">
        <f t="shared" si="243"/>
        <v>2.0829999999999999E-4</v>
      </c>
      <c r="AH376" s="166">
        <f t="shared" si="243"/>
        <v>1.724</v>
      </c>
      <c r="AI376" s="166">
        <f t="shared" si="243"/>
        <v>2</v>
      </c>
      <c r="AJ376" s="166">
        <f t="shared" si="238"/>
        <v>4.6182900000000003E-4</v>
      </c>
      <c r="AK376" s="114" t="str">
        <f>""</f>
        <v/>
      </c>
      <c r="AL376" s="7" t="str">
        <f>""</f>
        <v/>
      </c>
      <c r="AM376" s="7" t="str">
        <f>""</f>
        <v/>
      </c>
      <c r="AN376" s="7" t="str">
        <f>""</f>
        <v/>
      </c>
      <c r="AO376" s="7" t="str">
        <f>""</f>
        <v/>
      </c>
      <c r="AP376" s="7" t="str">
        <f>""</f>
        <v/>
      </c>
      <c r="AQ376" s="7" t="str">
        <f>""</f>
        <v/>
      </c>
      <c r="AR376" s="7" t="str">
        <f>""</f>
        <v/>
      </c>
      <c r="AS376" s="7" t="str">
        <f>""</f>
        <v/>
      </c>
      <c r="AT376" s="7" t="str">
        <f>""</f>
        <v/>
      </c>
      <c r="AU376" s="7" t="str">
        <f>""</f>
        <v/>
      </c>
      <c r="AV376" s="7" t="str">
        <f>""</f>
        <v/>
      </c>
      <c r="AW376" s="7" t="str">
        <f>""</f>
        <v/>
      </c>
      <c r="AX376" s="7" t="str">
        <f>""</f>
        <v/>
      </c>
      <c r="AY376" s="7" t="str">
        <f>""</f>
        <v/>
      </c>
      <c r="AZ376" s="118">
        <f t="shared" si="244"/>
        <v>1.6</v>
      </c>
      <c r="BA376" s="121" t="str">
        <f>""</f>
        <v/>
      </c>
      <c r="BB376" s="121" t="str">
        <f>""</f>
        <v/>
      </c>
      <c r="BC376" s="121" t="str">
        <f>""</f>
        <v/>
      </c>
    </row>
    <row r="377" spans="1:55" x14ac:dyDescent="0.25">
      <c r="A377" t="str">
        <f t="shared" si="239"/>
        <v>27517515</v>
      </c>
      <c r="D377">
        <v>2</v>
      </c>
      <c r="E377">
        <v>75</v>
      </c>
      <c r="F377">
        <v>175</v>
      </c>
      <c r="G377">
        <v>15</v>
      </c>
      <c r="H377">
        <v>15.9</v>
      </c>
      <c r="I377" t="str">
        <f>""</f>
        <v/>
      </c>
      <c r="J377" t="str">
        <f>""</f>
        <v/>
      </c>
      <c r="K377" t="str">
        <f>""</f>
        <v/>
      </c>
      <c r="L377" t="str">
        <f>""</f>
        <v/>
      </c>
      <c r="M377" s="114">
        <v>2977.56</v>
      </c>
      <c r="N377" s="7">
        <v>2977.56</v>
      </c>
      <c r="O377" s="7">
        <v>2977.56</v>
      </c>
      <c r="P377" s="7">
        <v>2977.56</v>
      </c>
      <c r="Q377">
        <v>1.3294999999999999</v>
      </c>
      <c r="R377">
        <v>1.3294999999999999</v>
      </c>
      <c r="S377">
        <v>1.3294999999999999</v>
      </c>
      <c r="T377">
        <v>1.3294999999999999</v>
      </c>
      <c r="U377">
        <f t="shared" si="240"/>
        <v>465</v>
      </c>
      <c r="V377">
        <f t="shared" si="240"/>
        <v>465</v>
      </c>
      <c r="W377">
        <f t="shared" si="240"/>
        <v>465</v>
      </c>
      <c r="X377">
        <f t="shared" si="235"/>
        <v>465</v>
      </c>
      <c r="Y377">
        <f t="shared" si="241"/>
        <v>80</v>
      </c>
      <c r="Z377">
        <f t="shared" si="241"/>
        <v>80</v>
      </c>
      <c r="AA377">
        <f t="shared" si="241"/>
        <v>80</v>
      </c>
      <c r="AB377">
        <f t="shared" si="236"/>
        <v>80</v>
      </c>
      <c r="AC377" s="212">
        <f t="shared" si="242"/>
        <v>4.148630957383153E-2</v>
      </c>
      <c r="AD377" s="212">
        <f t="shared" si="242"/>
        <v>4.148630957383153E-2</v>
      </c>
      <c r="AE377" s="212">
        <f t="shared" si="242"/>
        <v>4.148630957383153E-2</v>
      </c>
      <c r="AF377" s="212">
        <f t="shared" si="237"/>
        <v>4.148630957383153E-2</v>
      </c>
      <c r="AG377" s="166">
        <f t="shared" si="243"/>
        <v>2.0829999999999999E-4</v>
      </c>
      <c r="AH377" s="166">
        <f t="shared" si="243"/>
        <v>1.724</v>
      </c>
      <c r="AI377" s="166">
        <f t="shared" si="243"/>
        <v>2</v>
      </c>
      <c r="AJ377" s="166">
        <f t="shared" si="238"/>
        <v>4.6182900000000003E-4</v>
      </c>
      <c r="AK377" s="114" t="str">
        <f>""</f>
        <v/>
      </c>
      <c r="AL377" s="7" t="str">
        <f>""</f>
        <v/>
      </c>
      <c r="AM377" s="7" t="str">
        <f>""</f>
        <v/>
      </c>
      <c r="AN377" s="7" t="str">
        <f>""</f>
        <v/>
      </c>
      <c r="AO377" s="7" t="str">
        <f>""</f>
        <v/>
      </c>
      <c r="AP377" s="7" t="str">
        <f>""</f>
        <v/>
      </c>
      <c r="AQ377" s="7" t="str">
        <f>""</f>
        <v/>
      </c>
      <c r="AR377" s="7" t="str">
        <f>""</f>
        <v/>
      </c>
      <c r="AS377" s="7" t="str">
        <f>""</f>
        <v/>
      </c>
      <c r="AT377" s="7" t="str">
        <f>""</f>
        <v/>
      </c>
      <c r="AU377" s="7" t="str">
        <f>""</f>
        <v/>
      </c>
      <c r="AV377" s="7" t="str">
        <f>""</f>
        <v/>
      </c>
      <c r="AW377" s="7" t="str">
        <f>""</f>
        <v/>
      </c>
      <c r="AX377" s="7" t="str">
        <f>""</f>
        <v/>
      </c>
      <c r="AY377" s="7" t="str">
        <f>""</f>
        <v/>
      </c>
      <c r="AZ377" s="118">
        <f t="shared" si="244"/>
        <v>1.8</v>
      </c>
      <c r="BA377" s="121" t="str">
        <f>""</f>
        <v/>
      </c>
      <c r="BB377" s="121" t="str">
        <f>""</f>
        <v/>
      </c>
      <c r="BC377" s="121" t="str">
        <f>""</f>
        <v/>
      </c>
    </row>
    <row r="378" spans="1:55" x14ac:dyDescent="0.25">
      <c r="A378" t="str">
        <f t="shared" si="239"/>
        <v>27519515</v>
      </c>
      <c r="D378">
        <v>2</v>
      </c>
      <c r="E378">
        <v>75</v>
      </c>
      <c r="F378">
        <v>195</v>
      </c>
      <c r="G378">
        <v>15</v>
      </c>
      <c r="H378">
        <v>15.9</v>
      </c>
      <c r="I378" t="str">
        <f>""</f>
        <v/>
      </c>
      <c r="J378" t="str">
        <f>""</f>
        <v/>
      </c>
      <c r="K378" t="str">
        <f>""</f>
        <v/>
      </c>
      <c r="L378" t="str">
        <f>""</f>
        <v/>
      </c>
      <c r="M378" s="114">
        <v>3345.16</v>
      </c>
      <c r="N378" s="7">
        <v>3345.16</v>
      </c>
      <c r="O378" s="7">
        <v>3345.16</v>
      </c>
      <c r="P378" s="7">
        <v>3345.16</v>
      </c>
      <c r="Q378">
        <v>1.3294999999999999</v>
      </c>
      <c r="R378">
        <v>1.3294999999999999</v>
      </c>
      <c r="S378">
        <v>1.3294999999999999</v>
      </c>
      <c r="T378">
        <v>1.3294999999999999</v>
      </c>
      <c r="U378">
        <f t="shared" si="240"/>
        <v>522</v>
      </c>
      <c r="V378">
        <f t="shared" si="240"/>
        <v>522</v>
      </c>
      <c r="W378">
        <f t="shared" si="240"/>
        <v>522</v>
      </c>
      <c r="X378">
        <f t="shared" si="235"/>
        <v>522</v>
      </c>
      <c r="Y378">
        <f t="shared" si="241"/>
        <v>90</v>
      </c>
      <c r="Z378">
        <f t="shared" si="241"/>
        <v>90</v>
      </c>
      <c r="AA378">
        <f t="shared" si="241"/>
        <v>90</v>
      </c>
      <c r="AB378">
        <f t="shared" si="236"/>
        <v>90</v>
      </c>
      <c r="AC378" s="212">
        <f t="shared" si="242"/>
        <v>5.3909512336430987E-2</v>
      </c>
      <c r="AD378" s="212">
        <f t="shared" si="242"/>
        <v>5.3909512336430987E-2</v>
      </c>
      <c r="AE378" s="212">
        <f t="shared" si="242"/>
        <v>5.3909512336430987E-2</v>
      </c>
      <c r="AF378" s="212">
        <f t="shared" si="237"/>
        <v>5.3909512336430987E-2</v>
      </c>
      <c r="AG378" s="166">
        <f t="shared" si="243"/>
        <v>2.0829999999999999E-4</v>
      </c>
      <c r="AH378" s="166">
        <f t="shared" si="243"/>
        <v>1.724</v>
      </c>
      <c r="AI378" s="166">
        <f t="shared" si="243"/>
        <v>2</v>
      </c>
      <c r="AJ378" s="166">
        <f t="shared" si="238"/>
        <v>4.6182900000000003E-4</v>
      </c>
      <c r="AK378" s="114" t="str">
        <f>""</f>
        <v/>
      </c>
      <c r="AL378" s="7" t="str">
        <f>""</f>
        <v/>
      </c>
      <c r="AM378" s="7" t="str">
        <f>""</f>
        <v/>
      </c>
      <c r="AN378" s="7" t="str">
        <f>""</f>
        <v/>
      </c>
      <c r="AO378" s="7" t="str">
        <f>""</f>
        <v/>
      </c>
      <c r="AP378" s="7" t="str">
        <f>""</f>
        <v/>
      </c>
      <c r="AQ378" s="7" t="str">
        <f>""</f>
        <v/>
      </c>
      <c r="AR378" s="7" t="str">
        <f>""</f>
        <v/>
      </c>
      <c r="AS378" s="7" t="str">
        <f>""</f>
        <v/>
      </c>
      <c r="AT378" s="7" t="str">
        <f>""</f>
        <v/>
      </c>
      <c r="AU378" s="7" t="str">
        <f>""</f>
        <v/>
      </c>
      <c r="AV378" s="7" t="str">
        <f>""</f>
        <v/>
      </c>
      <c r="AW378" s="7" t="str">
        <f>""</f>
        <v/>
      </c>
      <c r="AX378" s="7" t="str">
        <f>""</f>
        <v/>
      </c>
      <c r="AY378" s="7" t="str">
        <f>""</f>
        <v/>
      </c>
      <c r="AZ378" s="118">
        <f t="shared" si="244"/>
        <v>2</v>
      </c>
      <c r="BA378" s="121" t="str">
        <f>""</f>
        <v/>
      </c>
      <c r="BB378" s="121" t="str">
        <f>""</f>
        <v/>
      </c>
      <c r="BC378" s="121" t="str">
        <f>""</f>
        <v/>
      </c>
    </row>
    <row r="379" spans="1:55" x14ac:dyDescent="0.25">
      <c r="A379" t="str">
        <f t="shared" si="239"/>
        <v>27521515</v>
      </c>
      <c r="D379">
        <v>2</v>
      </c>
      <c r="E379">
        <v>75</v>
      </c>
      <c r="F379">
        <v>215</v>
      </c>
      <c r="G379">
        <v>15</v>
      </c>
      <c r="H379">
        <v>15.9</v>
      </c>
      <c r="I379" t="str">
        <f>""</f>
        <v/>
      </c>
      <c r="J379" t="str">
        <f>""</f>
        <v/>
      </c>
      <c r="K379" t="str">
        <f>""</f>
        <v/>
      </c>
      <c r="L379" t="str">
        <f>""</f>
        <v/>
      </c>
      <c r="M379" s="114">
        <v>3712.76</v>
      </c>
      <c r="N379" s="7">
        <v>3712.76</v>
      </c>
      <c r="O379" s="7">
        <v>3712.76</v>
      </c>
      <c r="P379" s="7">
        <v>3712.76</v>
      </c>
      <c r="Q379">
        <v>1.3294999999999999</v>
      </c>
      <c r="R379">
        <v>1.3294999999999999</v>
      </c>
      <c r="S379">
        <v>1.3294999999999999</v>
      </c>
      <c r="T379">
        <v>1.3294999999999999</v>
      </c>
      <c r="U379">
        <f t="shared" si="240"/>
        <v>580</v>
      </c>
      <c r="V379">
        <f t="shared" si="240"/>
        <v>580</v>
      </c>
      <c r="W379">
        <f t="shared" si="240"/>
        <v>580</v>
      </c>
      <c r="X379">
        <f t="shared" si="235"/>
        <v>580</v>
      </c>
      <c r="Y379">
        <f t="shared" si="241"/>
        <v>100</v>
      </c>
      <c r="Z379">
        <f t="shared" si="241"/>
        <v>100</v>
      </c>
      <c r="AA379">
        <f t="shared" si="241"/>
        <v>100</v>
      </c>
      <c r="AB379">
        <f t="shared" si="236"/>
        <v>100</v>
      </c>
      <c r="AC379" s="212">
        <f t="shared" si="242"/>
        <v>6.8235339736815365E-2</v>
      </c>
      <c r="AD379" s="212">
        <f t="shared" si="242"/>
        <v>6.8235339736815365E-2</v>
      </c>
      <c r="AE379" s="212">
        <f t="shared" si="242"/>
        <v>6.8235339736815365E-2</v>
      </c>
      <c r="AF379" s="212">
        <f t="shared" si="237"/>
        <v>6.8235339736815365E-2</v>
      </c>
      <c r="AG379" s="166">
        <f t="shared" si="243"/>
        <v>2.0829999999999999E-4</v>
      </c>
      <c r="AH379" s="166">
        <f t="shared" si="243"/>
        <v>1.724</v>
      </c>
      <c r="AI379" s="166">
        <f t="shared" si="243"/>
        <v>2</v>
      </c>
      <c r="AJ379" s="166">
        <f t="shared" si="238"/>
        <v>4.6182900000000003E-4</v>
      </c>
      <c r="AK379" s="114" t="str">
        <f>""</f>
        <v/>
      </c>
      <c r="AL379" s="7" t="str">
        <f>""</f>
        <v/>
      </c>
      <c r="AM379" s="7" t="str">
        <f>""</f>
        <v/>
      </c>
      <c r="AN379" s="7" t="str">
        <f>""</f>
        <v/>
      </c>
      <c r="AO379" s="7" t="str">
        <f>""</f>
        <v/>
      </c>
      <c r="AP379" s="7" t="str">
        <f>""</f>
        <v/>
      </c>
      <c r="AQ379" s="7" t="str">
        <f>""</f>
        <v/>
      </c>
      <c r="AR379" s="7" t="str">
        <f>""</f>
        <v/>
      </c>
      <c r="AS379" s="7" t="str">
        <f>""</f>
        <v/>
      </c>
      <c r="AT379" s="7" t="str">
        <f>""</f>
        <v/>
      </c>
      <c r="AU379" s="7" t="str">
        <f>""</f>
        <v/>
      </c>
      <c r="AV379" s="7" t="str">
        <f>""</f>
        <v/>
      </c>
      <c r="AW379" s="7" t="str">
        <f>""</f>
        <v/>
      </c>
      <c r="AX379" s="7" t="str">
        <f>""</f>
        <v/>
      </c>
      <c r="AY379" s="7" t="str">
        <f>""</f>
        <v/>
      </c>
      <c r="AZ379" s="118">
        <f t="shared" si="244"/>
        <v>2.2000000000000002</v>
      </c>
      <c r="BA379" s="121" t="str">
        <f>""</f>
        <v/>
      </c>
      <c r="BB379" s="121" t="str">
        <f>""</f>
        <v/>
      </c>
      <c r="BC379" s="121" t="str">
        <f>""</f>
        <v/>
      </c>
    </row>
    <row r="380" spans="1:55" x14ac:dyDescent="0.25">
      <c r="A380" t="str">
        <f t="shared" si="239"/>
        <v>27523515</v>
      </c>
      <c r="D380">
        <v>2</v>
      </c>
      <c r="E380">
        <v>75</v>
      </c>
      <c r="F380">
        <v>235</v>
      </c>
      <c r="G380">
        <v>15</v>
      </c>
      <c r="H380">
        <v>15.9</v>
      </c>
      <c r="I380" t="str">
        <f>""</f>
        <v/>
      </c>
      <c r="J380" t="str">
        <f>""</f>
        <v/>
      </c>
      <c r="K380" t="str">
        <f>""</f>
        <v/>
      </c>
      <c r="L380" t="str">
        <f>""</f>
        <v/>
      </c>
      <c r="M380" s="114">
        <v>4080.36</v>
      </c>
      <c r="N380" s="7">
        <v>4080.36</v>
      </c>
      <c r="O380" s="7">
        <v>4080.36</v>
      </c>
      <c r="P380" s="7">
        <v>4080.36</v>
      </c>
      <c r="Q380">
        <v>1.3294999999999999</v>
      </c>
      <c r="R380">
        <v>1.3294999999999999</v>
      </c>
      <c r="S380">
        <v>1.3294999999999999</v>
      </c>
      <c r="T380">
        <v>1.3294999999999999</v>
      </c>
      <c r="U380">
        <f t="shared" si="240"/>
        <v>637</v>
      </c>
      <c r="V380">
        <f t="shared" si="240"/>
        <v>637</v>
      </c>
      <c r="W380">
        <f t="shared" si="240"/>
        <v>637</v>
      </c>
      <c r="X380">
        <f t="shared" si="235"/>
        <v>637</v>
      </c>
      <c r="Y380">
        <f t="shared" si="241"/>
        <v>110</v>
      </c>
      <c r="Z380">
        <f t="shared" si="241"/>
        <v>110</v>
      </c>
      <c r="AA380">
        <f t="shared" si="241"/>
        <v>110</v>
      </c>
      <c r="AB380">
        <f t="shared" si="236"/>
        <v>110</v>
      </c>
      <c r="AC380" s="212">
        <f t="shared" si="242"/>
        <v>8.4542801367103196E-2</v>
      </c>
      <c r="AD380" s="212">
        <f t="shared" si="242"/>
        <v>8.4542801367103196E-2</v>
      </c>
      <c r="AE380" s="212">
        <f t="shared" si="242"/>
        <v>8.4542801367103196E-2</v>
      </c>
      <c r="AF380" s="212">
        <f t="shared" si="237"/>
        <v>8.4542801367103196E-2</v>
      </c>
      <c r="AG380" s="166">
        <f t="shared" si="243"/>
        <v>2.0829999999999999E-4</v>
      </c>
      <c r="AH380" s="166">
        <f t="shared" si="243"/>
        <v>1.724</v>
      </c>
      <c r="AI380" s="166">
        <f t="shared" si="243"/>
        <v>2</v>
      </c>
      <c r="AJ380" s="166">
        <f t="shared" si="238"/>
        <v>4.6182900000000003E-4</v>
      </c>
      <c r="AK380" s="114" t="str">
        <f>""</f>
        <v/>
      </c>
      <c r="AL380" s="7" t="str">
        <f>""</f>
        <v/>
      </c>
      <c r="AM380" s="7" t="str">
        <f>""</f>
        <v/>
      </c>
      <c r="AN380" s="7" t="str">
        <f>""</f>
        <v/>
      </c>
      <c r="AO380" s="7" t="str">
        <f>""</f>
        <v/>
      </c>
      <c r="AP380" s="7" t="str">
        <f>""</f>
        <v/>
      </c>
      <c r="AQ380" s="7" t="str">
        <f>""</f>
        <v/>
      </c>
      <c r="AR380" s="7" t="str">
        <f>""</f>
        <v/>
      </c>
      <c r="AS380" s="7" t="str">
        <f>""</f>
        <v/>
      </c>
      <c r="AT380" s="7" t="str">
        <f>""</f>
        <v/>
      </c>
      <c r="AU380" s="7" t="str">
        <f>""</f>
        <v/>
      </c>
      <c r="AV380" s="7" t="str">
        <f>""</f>
        <v/>
      </c>
      <c r="AW380" s="7" t="str">
        <f>""</f>
        <v/>
      </c>
      <c r="AX380" s="7" t="str">
        <f>""</f>
        <v/>
      </c>
      <c r="AY380" s="7" t="str">
        <f>""</f>
        <v/>
      </c>
      <c r="AZ380" s="118">
        <f t="shared" si="244"/>
        <v>2.4</v>
      </c>
      <c r="BA380" s="121" t="str">
        <f>""</f>
        <v/>
      </c>
      <c r="BB380" s="121" t="str">
        <f>""</f>
        <v/>
      </c>
      <c r="BC380" s="121" t="str">
        <f>""</f>
        <v/>
      </c>
    </row>
    <row r="381" spans="1:55" x14ac:dyDescent="0.25">
      <c r="A381" t="str">
        <f t="shared" si="239"/>
        <v>2805515</v>
      </c>
      <c r="D381">
        <v>2</v>
      </c>
      <c r="E381">
        <v>80</v>
      </c>
      <c r="F381">
        <v>55</v>
      </c>
      <c r="G381">
        <v>15</v>
      </c>
      <c r="H381">
        <v>15.9</v>
      </c>
      <c r="I381" t="str">
        <f>""</f>
        <v/>
      </c>
      <c r="J381" t="str">
        <f>""</f>
        <v/>
      </c>
      <c r="K381" t="str">
        <f>""</f>
        <v/>
      </c>
      <c r="L381" t="str">
        <f>""</f>
        <v/>
      </c>
      <c r="M381" s="114">
        <v>785.4</v>
      </c>
      <c r="N381" s="7">
        <v>785.4</v>
      </c>
      <c r="O381" s="7">
        <v>785.4</v>
      </c>
      <c r="P381" s="7">
        <v>785.4</v>
      </c>
      <c r="Q381">
        <v>1.3231999999999999</v>
      </c>
      <c r="R381">
        <v>1.3231999999999999</v>
      </c>
      <c r="S381">
        <v>1.3231999999999999</v>
      </c>
      <c r="T381">
        <v>1.3231999999999999</v>
      </c>
      <c r="U381">
        <f t="shared" si="240"/>
        <v>124</v>
      </c>
      <c r="V381">
        <f t="shared" si="240"/>
        <v>124</v>
      </c>
      <c r="W381">
        <f t="shared" si="240"/>
        <v>124</v>
      </c>
      <c r="X381">
        <f t="shared" si="235"/>
        <v>124</v>
      </c>
      <c r="Y381">
        <f t="shared" si="241"/>
        <v>21</v>
      </c>
      <c r="Z381">
        <f t="shared" si="241"/>
        <v>21</v>
      </c>
      <c r="AA381">
        <f t="shared" si="241"/>
        <v>21</v>
      </c>
      <c r="AB381">
        <f t="shared" si="236"/>
        <v>21</v>
      </c>
      <c r="AC381" s="212">
        <f t="shared" si="242"/>
        <v>2.3114166451507776E-3</v>
      </c>
      <c r="AD381" s="212">
        <f t="shared" si="242"/>
        <v>2.3114166451507776E-3</v>
      </c>
      <c r="AE381" s="212">
        <f t="shared" si="242"/>
        <v>2.3114166451507776E-3</v>
      </c>
      <c r="AF381" s="212">
        <f t="shared" si="237"/>
        <v>2.3114166451507776E-3</v>
      </c>
      <c r="AG381" s="166">
        <f t="shared" si="243"/>
        <v>2.0829999999999999E-4</v>
      </c>
      <c r="AH381" s="166">
        <f t="shared" si="243"/>
        <v>1.724</v>
      </c>
      <c r="AI381" s="166">
        <f t="shared" si="243"/>
        <v>2</v>
      </c>
      <c r="AJ381" s="166">
        <f t="shared" si="238"/>
        <v>4.6182900000000003E-4</v>
      </c>
      <c r="AK381" s="114" t="str">
        <f>""</f>
        <v/>
      </c>
      <c r="AL381" s="7" t="str">
        <f>""</f>
        <v/>
      </c>
      <c r="AM381" s="7" t="str">
        <f>""</f>
        <v/>
      </c>
      <c r="AN381" s="7" t="str">
        <f>""</f>
        <v/>
      </c>
      <c r="AO381" s="7" t="str">
        <f>""</f>
        <v/>
      </c>
      <c r="AP381" s="7" t="str">
        <f>""</f>
        <v/>
      </c>
      <c r="AQ381" s="7" t="str">
        <f>""</f>
        <v/>
      </c>
      <c r="AR381" s="7" t="str">
        <f>""</f>
        <v/>
      </c>
      <c r="AS381" s="7" t="str">
        <f>""</f>
        <v/>
      </c>
      <c r="AT381" s="7" t="str">
        <f>""</f>
        <v/>
      </c>
      <c r="AU381" s="7" t="str">
        <f>""</f>
        <v/>
      </c>
      <c r="AV381" s="7" t="str">
        <f>""</f>
        <v/>
      </c>
      <c r="AW381" s="7" t="str">
        <f>""</f>
        <v/>
      </c>
      <c r="AX381" s="7" t="str">
        <f>""</f>
        <v/>
      </c>
      <c r="AY381" s="7" t="str">
        <f>""</f>
        <v/>
      </c>
      <c r="AZ381" s="118">
        <f t="shared" si="244"/>
        <v>0.6</v>
      </c>
      <c r="BA381" s="121" t="str">
        <f>""</f>
        <v/>
      </c>
      <c r="BB381" s="121" t="str">
        <f>""</f>
        <v/>
      </c>
      <c r="BC381" s="121" t="str">
        <f>""</f>
        <v/>
      </c>
    </row>
    <row r="382" spans="1:55" x14ac:dyDescent="0.25">
      <c r="A382" t="str">
        <f t="shared" si="239"/>
        <v>2806515</v>
      </c>
      <c r="D382">
        <v>2</v>
      </c>
      <c r="E382">
        <v>80</v>
      </c>
      <c r="F382">
        <v>65</v>
      </c>
      <c r="G382">
        <v>15</v>
      </c>
      <c r="H382">
        <v>15.9</v>
      </c>
      <c r="I382" t="str">
        <f>""</f>
        <v/>
      </c>
      <c r="J382" t="str">
        <f>""</f>
        <v/>
      </c>
      <c r="K382" t="str">
        <f>""</f>
        <v/>
      </c>
      <c r="L382" t="str">
        <f>""</f>
        <v/>
      </c>
      <c r="M382" s="114">
        <v>972.4</v>
      </c>
      <c r="N382" s="7">
        <v>972.4</v>
      </c>
      <c r="O382" s="7">
        <v>972.4</v>
      </c>
      <c r="P382" s="7">
        <v>972.4</v>
      </c>
      <c r="Q382">
        <v>1.3231999999999999</v>
      </c>
      <c r="R382">
        <v>1.3231999999999999</v>
      </c>
      <c r="S382">
        <v>1.3231999999999999</v>
      </c>
      <c r="T382">
        <v>1.3231999999999999</v>
      </c>
      <c r="U382">
        <f t="shared" si="240"/>
        <v>153</v>
      </c>
      <c r="V382">
        <f t="shared" si="240"/>
        <v>153</v>
      </c>
      <c r="W382">
        <f t="shared" si="240"/>
        <v>153</v>
      </c>
      <c r="X382">
        <f t="shared" si="235"/>
        <v>153</v>
      </c>
      <c r="Y382">
        <f t="shared" si="241"/>
        <v>26</v>
      </c>
      <c r="Z382">
        <f t="shared" si="241"/>
        <v>26</v>
      </c>
      <c r="AA382">
        <f t="shared" si="241"/>
        <v>26</v>
      </c>
      <c r="AB382">
        <f t="shared" si="236"/>
        <v>26</v>
      </c>
      <c r="AC382" s="212">
        <f t="shared" si="242"/>
        <v>3.6277361164698402E-3</v>
      </c>
      <c r="AD382" s="212">
        <f t="shared" si="242"/>
        <v>3.6277361164698402E-3</v>
      </c>
      <c r="AE382" s="212">
        <f t="shared" si="242"/>
        <v>3.6277361164698402E-3</v>
      </c>
      <c r="AF382" s="212">
        <f t="shared" si="237"/>
        <v>3.6277361164698402E-3</v>
      </c>
      <c r="AG382" s="166">
        <f t="shared" si="243"/>
        <v>2.0829999999999999E-4</v>
      </c>
      <c r="AH382" s="166">
        <f t="shared" si="243"/>
        <v>1.724</v>
      </c>
      <c r="AI382" s="166">
        <f t="shared" si="243"/>
        <v>2</v>
      </c>
      <c r="AJ382" s="166">
        <f t="shared" si="238"/>
        <v>4.6182900000000003E-4</v>
      </c>
      <c r="AK382" s="114" t="str">
        <f>""</f>
        <v/>
      </c>
      <c r="AL382" s="7" t="str">
        <f>""</f>
        <v/>
      </c>
      <c r="AM382" s="7" t="str">
        <f>""</f>
        <v/>
      </c>
      <c r="AN382" s="7" t="str">
        <f>""</f>
        <v/>
      </c>
      <c r="AO382" s="7" t="str">
        <f>""</f>
        <v/>
      </c>
      <c r="AP382" s="7" t="str">
        <f>""</f>
        <v/>
      </c>
      <c r="AQ382" s="7" t="str">
        <f>""</f>
        <v/>
      </c>
      <c r="AR382" s="7" t="str">
        <f>""</f>
        <v/>
      </c>
      <c r="AS382" s="7" t="str">
        <f>""</f>
        <v/>
      </c>
      <c r="AT382" s="7" t="str">
        <f>""</f>
        <v/>
      </c>
      <c r="AU382" s="7" t="str">
        <f>""</f>
        <v/>
      </c>
      <c r="AV382" s="7" t="str">
        <f>""</f>
        <v/>
      </c>
      <c r="AW382" s="7" t="str">
        <f>""</f>
        <v/>
      </c>
      <c r="AX382" s="7" t="str">
        <f>""</f>
        <v/>
      </c>
      <c r="AY382" s="7" t="str">
        <f>""</f>
        <v/>
      </c>
      <c r="AZ382" s="118">
        <f t="shared" si="244"/>
        <v>0.7</v>
      </c>
      <c r="BA382" s="121" t="str">
        <f>""</f>
        <v/>
      </c>
      <c r="BB382" s="121" t="str">
        <f>""</f>
        <v/>
      </c>
      <c r="BC382" s="121" t="str">
        <f>""</f>
        <v/>
      </c>
    </row>
    <row r="383" spans="1:55" x14ac:dyDescent="0.25">
      <c r="A383" t="str">
        <f t="shared" si="239"/>
        <v>2807515</v>
      </c>
      <c r="D383">
        <v>2</v>
      </c>
      <c r="E383">
        <v>80</v>
      </c>
      <c r="F383">
        <v>75</v>
      </c>
      <c r="G383">
        <v>15</v>
      </c>
      <c r="H383">
        <v>15.9</v>
      </c>
      <c r="I383" t="str">
        <f>""</f>
        <v/>
      </c>
      <c r="J383" t="str">
        <f>""</f>
        <v/>
      </c>
      <c r="K383" t="str">
        <f>""</f>
        <v/>
      </c>
      <c r="L383" t="str">
        <f>""</f>
        <v/>
      </c>
      <c r="M383" s="114">
        <v>1159.4000000000001</v>
      </c>
      <c r="N383" s="7">
        <v>1159.4000000000001</v>
      </c>
      <c r="O383" s="7">
        <v>1159.4000000000001</v>
      </c>
      <c r="P383" s="7">
        <v>1159.4000000000001</v>
      </c>
      <c r="Q383">
        <v>1.3231999999999999</v>
      </c>
      <c r="R383">
        <v>1.3231999999999999</v>
      </c>
      <c r="S383">
        <v>1.3231999999999999</v>
      </c>
      <c r="T383">
        <v>1.3231999999999999</v>
      </c>
      <c r="U383">
        <f t="shared" si="240"/>
        <v>183</v>
      </c>
      <c r="V383">
        <f t="shared" si="240"/>
        <v>183</v>
      </c>
      <c r="W383">
        <f t="shared" si="240"/>
        <v>183</v>
      </c>
      <c r="X383">
        <f t="shared" si="235"/>
        <v>183</v>
      </c>
      <c r="Y383">
        <f t="shared" si="241"/>
        <v>31</v>
      </c>
      <c r="Z383">
        <f t="shared" si="241"/>
        <v>31</v>
      </c>
      <c r="AA383">
        <f t="shared" si="241"/>
        <v>31</v>
      </c>
      <c r="AB383">
        <f t="shared" si="236"/>
        <v>31</v>
      </c>
      <c r="AC383" s="212">
        <f t="shared" si="242"/>
        <v>5.2709772082334978E-3</v>
      </c>
      <c r="AD383" s="212">
        <f t="shared" si="242"/>
        <v>5.2709772082334978E-3</v>
      </c>
      <c r="AE383" s="212">
        <f t="shared" si="242"/>
        <v>5.2709772082334978E-3</v>
      </c>
      <c r="AF383" s="212">
        <f t="shared" si="237"/>
        <v>5.2709772082334978E-3</v>
      </c>
      <c r="AG383" s="166">
        <f t="shared" si="243"/>
        <v>2.0829999999999999E-4</v>
      </c>
      <c r="AH383" s="166">
        <f t="shared" si="243"/>
        <v>1.724</v>
      </c>
      <c r="AI383" s="166">
        <f t="shared" si="243"/>
        <v>2</v>
      </c>
      <c r="AJ383" s="166">
        <f t="shared" si="238"/>
        <v>4.6182900000000003E-4</v>
      </c>
      <c r="AK383" s="114" t="str">
        <f>""</f>
        <v/>
      </c>
      <c r="AL383" s="7" t="str">
        <f>""</f>
        <v/>
      </c>
      <c r="AM383" s="7" t="str">
        <f>""</f>
        <v/>
      </c>
      <c r="AN383" s="7" t="str">
        <f>""</f>
        <v/>
      </c>
      <c r="AO383" s="7" t="str">
        <f>""</f>
        <v/>
      </c>
      <c r="AP383" s="7" t="str">
        <f>""</f>
        <v/>
      </c>
      <c r="AQ383" s="7" t="str">
        <f>""</f>
        <v/>
      </c>
      <c r="AR383" s="7" t="str">
        <f>""</f>
        <v/>
      </c>
      <c r="AS383" s="7" t="str">
        <f>""</f>
        <v/>
      </c>
      <c r="AT383" s="7" t="str">
        <f>""</f>
        <v/>
      </c>
      <c r="AU383" s="7" t="str">
        <f>""</f>
        <v/>
      </c>
      <c r="AV383" s="7" t="str">
        <f>""</f>
        <v/>
      </c>
      <c r="AW383" s="7" t="str">
        <f>""</f>
        <v/>
      </c>
      <c r="AX383" s="7" t="str">
        <f>""</f>
        <v/>
      </c>
      <c r="AY383" s="7" t="str">
        <f>""</f>
        <v/>
      </c>
      <c r="AZ383" s="118">
        <f t="shared" si="244"/>
        <v>0.8</v>
      </c>
      <c r="BA383" s="121" t="str">
        <f>""</f>
        <v/>
      </c>
      <c r="BB383" s="121" t="str">
        <f>""</f>
        <v/>
      </c>
      <c r="BC383" s="121" t="str">
        <f>""</f>
        <v/>
      </c>
    </row>
    <row r="384" spans="1:55" x14ac:dyDescent="0.25">
      <c r="A384" t="str">
        <f t="shared" si="239"/>
        <v>2808515</v>
      </c>
      <c r="D384">
        <v>2</v>
      </c>
      <c r="E384">
        <v>80</v>
      </c>
      <c r="F384">
        <v>85</v>
      </c>
      <c r="G384">
        <v>15</v>
      </c>
      <c r="H384">
        <v>15.9</v>
      </c>
      <c r="I384" t="str">
        <f>""</f>
        <v/>
      </c>
      <c r="J384" t="str">
        <f>""</f>
        <v/>
      </c>
      <c r="K384" t="str">
        <f>""</f>
        <v/>
      </c>
      <c r="L384" t="str">
        <f>""</f>
        <v/>
      </c>
      <c r="M384" s="114">
        <v>1346.4</v>
      </c>
      <c r="N384" s="7">
        <v>1346.4</v>
      </c>
      <c r="O384" s="7">
        <v>1346.4</v>
      </c>
      <c r="P384" s="7">
        <v>1346.4</v>
      </c>
      <c r="Q384">
        <v>1.3231999999999999</v>
      </c>
      <c r="R384">
        <v>1.3231999999999999</v>
      </c>
      <c r="S384">
        <v>1.3231999999999999</v>
      </c>
      <c r="T384">
        <v>1.3231999999999999</v>
      </c>
      <c r="U384">
        <f t="shared" si="240"/>
        <v>212</v>
      </c>
      <c r="V384">
        <f t="shared" si="240"/>
        <v>212</v>
      </c>
      <c r="W384">
        <f t="shared" si="240"/>
        <v>212</v>
      </c>
      <c r="X384">
        <f t="shared" si="235"/>
        <v>212</v>
      </c>
      <c r="Y384">
        <f t="shared" si="241"/>
        <v>36</v>
      </c>
      <c r="Z384">
        <f t="shared" si="241"/>
        <v>36</v>
      </c>
      <c r="AA384">
        <f t="shared" si="241"/>
        <v>36</v>
      </c>
      <c r="AB384">
        <f t="shared" si="236"/>
        <v>36</v>
      </c>
      <c r="AC384" s="212">
        <f t="shared" si="242"/>
        <v>7.2549602022122838E-3</v>
      </c>
      <c r="AD384" s="212">
        <f t="shared" si="242"/>
        <v>7.2549602022122838E-3</v>
      </c>
      <c r="AE384" s="212">
        <f t="shared" si="242"/>
        <v>7.2549602022122838E-3</v>
      </c>
      <c r="AF384" s="212">
        <f t="shared" si="237"/>
        <v>7.2549602022122838E-3</v>
      </c>
      <c r="AG384" s="166">
        <f t="shared" si="243"/>
        <v>2.0829999999999999E-4</v>
      </c>
      <c r="AH384" s="166">
        <f t="shared" si="243"/>
        <v>1.724</v>
      </c>
      <c r="AI384" s="166">
        <f t="shared" si="243"/>
        <v>2</v>
      </c>
      <c r="AJ384" s="166">
        <f t="shared" si="238"/>
        <v>4.6182900000000003E-4</v>
      </c>
      <c r="AK384" s="114" t="str">
        <f>""</f>
        <v/>
      </c>
      <c r="AL384" s="7" t="str">
        <f>""</f>
        <v/>
      </c>
      <c r="AM384" s="7" t="str">
        <f>""</f>
        <v/>
      </c>
      <c r="AN384" s="7" t="str">
        <f>""</f>
        <v/>
      </c>
      <c r="AO384" s="7" t="str">
        <f>""</f>
        <v/>
      </c>
      <c r="AP384" s="7" t="str">
        <f>""</f>
        <v/>
      </c>
      <c r="AQ384" s="7" t="str">
        <f>""</f>
        <v/>
      </c>
      <c r="AR384" s="7" t="str">
        <f>""</f>
        <v/>
      </c>
      <c r="AS384" s="7" t="str">
        <f>""</f>
        <v/>
      </c>
      <c r="AT384" s="7" t="str">
        <f>""</f>
        <v/>
      </c>
      <c r="AU384" s="7" t="str">
        <f>""</f>
        <v/>
      </c>
      <c r="AV384" s="7" t="str">
        <f>""</f>
        <v/>
      </c>
      <c r="AW384" s="7" t="str">
        <f>""</f>
        <v/>
      </c>
      <c r="AX384" s="7" t="str">
        <f>""</f>
        <v/>
      </c>
      <c r="AY384" s="7" t="str">
        <f>""</f>
        <v/>
      </c>
      <c r="AZ384" s="118">
        <f t="shared" si="244"/>
        <v>0.9</v>
      </c>
      <c r="BA384" s="121" t="str">
        <f>""</f>
        <v/>
      </c>
      <c r="BB384" s="121" t="str">
        <f>""</f>
        <v/>
      </c>
      <c r="BC384" s="121" t="str">
        <f>""</f>
        <v/>
      </c>
    </row>
    <row r="385" spans="1:55" x14ac:dyDescent="0.25">
      <c r="A385" t="str">
        <f t="shared" si="239"/>
        <v>2809515</v>
      </c>
      <c r="D385">
        <v>2</v>
      </c>
      <c r="E385">
        <v>80</v>
      </c>
      <c r="F385">
        <v>95</v>
      </c>
      <c r="G385">
        <v>15</v>
      </c>
      <c r="H385">
        <v>15.9</v>
      </c>
      <c r="I385" t="str">
        <f>""</f>
        <v/>
      </c>
      <c r="J385" t="str">
        <f>""</f>
        <v/>
      </c>
      <c r="K385" t="str">
        <f>""</f>
        <v/>
      </c>
      <c r="L385" t="str">
        <f>""</f>
        <v/>
      </c>
      <c r="M385" s="114">
        <v>1533.4</v>
      </c>
      <c r="N385" s="7">
        <v>1533.4</v>
      </c>
      <c r="O385" s="7">
        <v>1533.4</v>
      </c>
      <c r="P385" s="7">
        <v>1533.4</v>
      </c>
      <c r="Q385">
        <v>1.3231999999999999</v>
      </c>
      <c r="R385">
        <v>1.3231999999999999</v>
      </c>
      <c r="S385">
        <v>1.3231999999999999</v>
      </c>
      <c r="T385">
        <v>1.3231999999999999</v>
      </c>
      <c r="U385">
        <f t="shared" si="240"/>
        <v>242</v>
      </c>
      <c r="V385">
        <f t="shared" si="240"/>
        <v>242</v>
      </c>
      <c r="W385">
        <f t="shared" si="240"/>
        <v>242</v>
      </c>
      <c r="X385">
        <f t="shared" si="235"/>
        <v>242</v>
      </c>
      <c r="Y385">
        <f t="shared" si="241"/>
        <v>42</v>
      </c>
      <c r="Z385">
        <f t="shared" si="241"/>
        <v>42</v>
      </c>
      <c r="AA385">
        <f t="shared" si="241"/>
        <v>42</v>
      </c>
      <c r="AB385">
        <f t="shared" si="236"/>
        <v>42</v>
      </c>
      <c r="AC385" s="212">
        <f t="shared" si="242"/>
        <v>1.0052738240438983E-2</v>
      </c>
      <c r="AD385" s="212">
        <f t="shared" si="242"/>
        <v>1.0052738240438983E-2</v>
      </c>
      <c r="AE385" s="212">
        <f t="shared" si="242"/>
        <v>1.0052738240438983E-2</v>
      </c>
      <c r="AF385" s="212">
        <f t="shared" si="237"/>
        <v>1.0052738240438983E-2</v>
      </c>
      <c r="AG385" s="166">
        <f t="shared" si="243"/>
        <v>2.0829999999999999E-4</v>
      </c>
      <c r="AH385" s="166">
        <f t="shared" si="243"/>
        <v>1.724</v>
      </c>
      <c r="AI385" s="166">
        <f t="shared" si="243"/>
        <v>2</v>
      </c>
      <c r="AJ385" s="166">
        <f t="shared" si="238"/>
        <v>4.6182900000000003E-4</v>
      </c>
      <c r="AK385" s="114" t="str">
        <f>""</f>
        <v/>
      </c>
      <c r="AL385" s="7" t="str">
        <f>""</f>
        <v/>
      </c>
      <c r="AM385" s="7" t="str">
        <f>""</f>
        <v/>
      </c>
      <c r="AN385" s="7" t="str">
        <f>""</f>
        <v/>
      </c>
      <c r="AO385" s="7" t="str">
        <f>""</f>
        <v/>
      </c>
      <c r="AP385" s="7" t="str">
        <f>""</f>
        <v/>
      </c>
      <c r="AQ385" s="7" t="str">
        <f>""</f>
        <v/>
      </c>
      <c r="AR385" s="7" t="str">
        <f>""</f>
        <v/>
      </c>
      <c r="AS385" s="7" t="str">
        <f>""</f>
        <v/>
      </c>
      <c r="AT385" s="7" t="str">
        <f>""</f>
        <v/>
      </c>
      <c r="AU385" s="7" t="str">
        <f>""</f>
        <v/>
      </c>
      <c r="AV385" s="7" t="str">
        <f>""</f>
        <v/>
      </c>
      <c r="AW385" s="7" t="str">
        <f>""</f>
        <v/>
      </c>
      <c r="AX385" s="7" t="str">
        <f>""</f>
        <v/>
      </c>
      <c r="AY385" s="7" t="str">
        <f>""</f>
        <v/>
      </c>
      <c r="AZ385" s="118">
        <f t="shared" si="244"/>
        <v>1</v>
      </c>
      <c r="BA385" s="121" t="str">
        <f>""</f>
        <v/>
      </c>
      <c r="BB385" s="121" t="str">
        <f>""</f>
        <v/>
      </c>
      <c r="BC385" s="121" t="str">
        <f>""</f>
        <v/>
      </c>
    </row>
    <row r="386" spans="1:55" x14ac:dyDescent="0.25">
      <c r="A386" t="str">
        <f t="shared" si="239"/>
        <v>28010515</v>
      </c>
      <c r="D386">
        <v>2</v>
      </c>
      <c r="E386">
        <v>80</v>
      </c>
      <c r="F386">
        <v>105</v>
      </c>
      <c r="G386">
        <v>15</v>
      </c>
      <c r="H386">
        <v>15.9</v>
      </c>
      <c r="I386" t="str">
        <f>""</f>
        <v/>
      </c>
      <c r="J386" t="str">
        <f>""</f>
        <v/>
      </c>
      <c r="K386" t="str">
        <f>""</f>
        <v/>
      </c>
      <c r="L386" t="str">
        <f>""</f>
        <v/>
      </c>
      <c r="M386" s="114">
        <v>1720.4</v>
      </c>
      <c r="N386" s="7">
        <v>1720.4</v>
      </c>
      <c r="O386" s="7">
        <v>1720.4</v>
      </c>
      <c r="P386" s="7">
        <v>1720.4</v>
      </c>
      <c r="Q386">
        <v>1.3231999999999999</v>
      </c>
      <c r="R386">
        <v>1.3231999999999999</v>
      </c>
      <c r="S386">
        <v>1.3231999999999999</v>
      </c>
      <c r="T386">
        <v>1.3231999999999999</v>
      </c>
      <c r="U386">
        <f t="shared" si="240"/>
        <v>271</v>
      </c>
      <c r="V386">
        <f t="shared" si="240"/>
        <v>271</v>
      </c>
      <c r="W386">
        <f t="shared" si="240"/>
        <v>271</v>
      </c>
      <c r="X386">
        <f t="shared" si="235"/>
        <v>271</v>
      </c>
      <c r="Y386">
        <f t="shared" si="241"/>
        <v>47</v>
      </c>
      <c r="Z386">
        <f t="shared" si="241"/>
        <v>47</v>
      </c>
      <c r="AA386">
        <f t="shared" si="241"/>
        <v>47</v>
      </c>
      <c r="AB386">
        <f t="shared" si="236"/>
        <v>47</v>
      </c>
      <c r="AC386" s="212">
        <f t="shared" si="242"/>
        <v>1.2821152487365102E-2</v>
      </c>
      <c r="AD386" s="212">
        <f t="shared" si="242"/>
        <v>1.2821152487365102E-2</v>
      </c>
      <c r="AE386" s="212">
        <f t="shared" si="242"/>
        <v>1.2821152487365102E-2</v>
      </c>
      <c r="AF386" s="212">
        <f t="shared" si="237"/>
        <v>1.2821152487365102E-2</v>
      </c>
      <c r="AG386" s="166">
        <f t="shared" si="243"/>
        <v>2.0829999999999999E-4</v>
      </c>
      <c r="AH386" s="166">
        <f t="shared" si="243"/>
        <v>1.724</v>
      </c>
      <c r="AI386" s="166">
        <f t="shared" si="243"/>
        <v>2</v>
      </c>
      <c r="AJ386" s="166">
        <f t="shared" si="238"/>
        <v>4.6182900000000003E-4</v>
      </c>
      <c r="AK386" s="114" t="str">
        <f>""</f>
        <v/>
      </c>
      <c r="AL386" s="7" t="str">
        <f>""</f>
        <v/>
      </c>
      <c r="AM386" s="7" t="str">
        <f>""</f>
        <v/>
      </c>
      <c r="AN386" s="7" t="str">
        <f>""</f>
        <v/>
      </c>
      <c r="AO386" s="7" t="str">
        <f>""</f>
        <v/>
      </c>
      <c r="AP386" s="7" t="str">
        <f>""</f>
        <v/>
      </c>
      <c r="AQ386" s="7" t="str">
        <f>""</f>
        <v/>
      </c>
      <c r="AR386" s="7" t="str">
        <f>""</f>
        <v/>
      </c>
      <c r="AS386" s="7" t="str">
        <f>""</f>
        <v/>
      </c>
      <c r="AT386" s="7" t="str">
        <f>""</f>
        <v/>
      </c>
      <c r="AU386" s="7" t="str">
        <f>""</f>
        <v/>
      </c>
      <c r="AV386" s="7" t="str">
        <f>""</f>
        <v/>
      </c>
      <c r="AW386" s="7" t="str">
        <f>""</f>
        <v/>
      </c>
      <c r="AX386" s="7" t="str">
        <f>""</f>
        <v/>
      </c>
      <c r="AY386" s="7" t="str">
        <f>""</f>
        <v/>
      </c>
      <c r="AZ386" s="118">
        <f t="shared" si="244"/>
        <v>1.1000000000000001</v>
      </c>
      <c r="BA386" s="121" t="str">
        <f>""</f>
        <v/>
      </c>
      <c r="BB386" s="121" t="str">
        <f>""</f>
        <v/>
      </c>
      <c r="BC386" s="121" t="str">
        <f>""</f>
        <v/>
      </c>
    </row>
    <row r="387" spans="1:55" x14ac:dyDescent="0.25">
      <c r="A387" t="str">
        <f t="shared" si="239"/>
        <v>28011515</v>
      </c>
      <c r="D387">
        <v>2</v>
      </c>
      <c r="E387">
        <v>80</v>
      </c>
      <c r="F387">
        <v>115</v>
      </c>
      <c r="G387">
        <v>15</v>
      </c>
      <c r="H387">
        <v>15.9</v>
      </c>
      <c r="I387" t="str">
        <f>""</f>
        <v/>
      </c>
      <c r="J387" t="str">
        <f>""</f>
        <v/>
      </c>
      <c r="K387" t="str">
        <f>""</f>
        <v/>
      </c>
      <c r="L387" t="str">
        <f>""</f>
        <v/>
      </c>
      <c r="M387" s="114">
        <v>1907.4</v>
      </c>
      <c r="N387" s="7">
        <v>1907.4</v>
      </c>
      <c r="O387" s="7">
        <v>1907.4</v>
      </c>
      <c r="P387" s="7">
        <v>1907.4</v>
      </c>
      <c r="Q387">
        <v>1.3231999999999999</v>
      </c>
      <c r="R387">
        <v>1.3231999999999999</v>
      </c>
      <c r="S387">
        <v>1.3231999999999999</v>
      </c>
      <c r="T387">
        <v>1.3231999999999999</v>
      </c>
      <c r="U387">
        <f t="shared" si="240"/>
        <v>301</v>
      </c>
      <c r="V387">
        <f t="shared" si="240"/>
        <v>301</v>
      </c>
      <c r="W387">
        <f t="shared" si="240"/>
        <v>301</v>
      </c>
      <c r="X387">
        <f t="shared" si="235"/>
        <v>301</v>
      </c>
      <c r="Y387">
        <f t="shared" si="241"/>
        <v>52</v>
      </c>
      <c r="Z387">
        <f t="shared" si="241"/>
        <v>52</v>
      </c>
      <c r="AA387">
        <f t="shared" si="241"/>
        <v>52</v>
      </c>
      <c r="AB387">
        <f t="shared" si="236"/>
        <v>52</v>
      </c>
      <c r="AC387" s="212">
        <f t="shared" si="242"/>
        <v>1.5970025577081135E-2</v>
      </c>
      <c r="AD387" s="212">
        <f t="shared" si="242"/>
        <v>1.5970025577081135E-2</v>
      </c>
      <c r="AE387" s="212">
        <f t="shared" si="242"/>
        <v>1.5970025577081135E-2</v>
      </c>
      <c r="AF387" s="212">
        <f t="shared" si="237"/>
        <v>1.5970025577081135E-2</v>
      </c>
      <c r="AG387" s="166">
        <f t="shared" si="243"/>
        <v>2.0829999999999999E-4</v>
      </c>
      <c r="AH387" s="166">
        <f t="shared" si="243"/>
        <v>1.724</v>
      </c>
      <c r="AI387" s="166">
        <f t="shared" si="243"/>
        <v>2</v>
      </c>
      <c r="AJ387" s="166">
        <f t="shared" si="238"/>
        <v>4.6182900000000003E-4</v>
      </c>
      <c r="AK387" s="114" t="str">
        <f>""</f>
        <v/>
      </c>
      <c r="AL387" s="7" t="str">
        <f>""</f>
        <v/>
      </c>
      <c r="AM387" s="7" t="str">
        <f>""</f>
        <v/>
      </c>
      <c r="AN387" s="7" t="str">
        <f>""</f>
        <v/>
      </c>
      <c r="AO387" s="7" t="str">
        <f>""</f>
        <v/>
      </c>
      <c r="AP387" s="7" t="str">
        <f>""</f>
        <v/>
      </c>
      <c r="AQ387" s="7" t="str">
        <f>""</f>
        <v/>
      </c>
      <c r="AR387" s="7" t="str">
        <f>""</f>
        <v/>
      </c>
      <c r="AS387" s="7" t="str">
        <f>""</f>
        <v/>
      </c>
      <c r="AT387" s="7" t="str">
        <f>""</f>
        <v/>
      </c>
      <c r="AU387" s="7" t="str">
        <f>""</f>
        <v/>
      </c>
      <c r="AV387" s="7" t="str">
        <f>""</f>
        <v/>
      </c>
      <c r="AW387" s="7" t="str">
        <f>""</f>
        <v/>
      </c>
      <c r="AX387" s="7" t="str">
        <f>""</f>
        <v/>
      </c>
      <c r="AY387" s="7" t="str">
        <f>""</f>
        <v/>
      </c>
      <c r="AZ387" s="118">
        <f t="shared" si="244"/>
        <v>1.2</v>
      </c>
      <c r="BA387" s="121" t="str">
        <f>""</f>
        <v/>
      </c>
      <c r="BB387" s="121" t="str">
        <f>""</f>
        <v/>
      </c>
      <c r="BC387" s="121" t="str">
        <f>""</f>
        <v/>
      </c>
    </row>
    <row r="388" spans="1:55" x14ac:dyDescent="0.25">
      <c r="A388" t="str">
        <f t="shared" si="239"/>
        <v>28013515</v>
      </c>
      <c r="D388">
        <v>2</v>
      </c>
      <c r="E388">
        <v>80</v>
      </c>
      <c r="F388">
        <v>135</v>
      </c>
      <c r="G388">
        <v>15</v>
      </c>
      <c r="H388">
        <v>15.9</v>
      </c>
      <c r="I388" t="str">
        <f>""</f>
        <v/>
      </c>
      <c r="J388" t="str">
        <f>""</f>
        <v/>
      </c>
      <c r="K388" t="str">
        <f>""</f>
        <v/>
      </c>
      <c r="L388" t="str">
        <f>""</f>
        <v/>
      </c>
      <c r="M388" s="114">
        <v>2281.4</v>
      </c>
      <c r="N388" s="7">
        <v>2281.4</v>
      </c>
      <c r="O388" s="7">
        <v>2281.4</v>
      </c>
      <c r="P388" s="7">
        <v>2281.4</v>
      </c>
      <c r="Q388">
        <v>1.3231999999999999</v>
      </c>
      <c r="R388">
        <v>1.3231999999999999</v>
      </c>
      <c r="S388">
        <v>1.3231999999999999</v>
      </c>
      <c r="T388">
        <v>1.3231999999999999</v>
      </c>
      <c r="U388">
        <f t="shared" si="240"/>
        <v>359</v>
      </c>
      <c r="V388">
        <f t="shared" si="240"/>
        <v>359</v>
      </c>
      <c r="W388">
        <f t="shared" si="240"/>
        <v>359</v>
      </c>
      <c r="X388">
        <f t="shared" si="235"/>
        <v>359</v>
      </c>
      <c r="Y388">
        <f t="shared" si="241"/>
        <v>62</v>
      </c>
      <c r="Z388">
        <f t="shared" si="241"/>
        <v>62</v>
      </c>
      <c r="AA388">
        <f t="shared" si="241"/>
        <v>62</v>
      </c>
      <c r="AB388">
        <f t="shared" si="236"/>
        <v>62</v>
      </c>
      <c r="AC388" s="212">
        <f t="shared" si="242"/>
        <v>2.3456303422574543E-2</v>
      </c>
      <c r="AD388" s="212">
        <f t="shared" si="242"/>
        <v>2.3456303422574543E-2</v>
      </c>
      <c r="AE388" s="212">
        <f t="shared" si="242"/>
        <v>2.3456303422574543E-2</v>
      </c>
      <c r="AF388" s="212">
        <f t="shared" si="237"/>
        <v>2.3456303422574543E-2</v>
      </c>
      <c r="AG388" s="166">
        <f t="shared" si="243"/>
        <v>2.0829999999999999E-4</v>
      </c>
      <c r="AH388" s="166">
        <f t="shared" si="243"/>
        <v>1.724</v>
      </c>
      <c r="AI388" s="166">
        <f t="shared" si="243"/>
        <v>2</v>
      </c>
      <c r="AJ388" s="166">
        <f t="shared" si="238"/>
        <v>4.6182900000000003E-4</v>
      </c>
      <c r="AK388" s="114" t="str">
        <f>""</f>
        <v/>
      </c>
      <c r="AL388" s="7" t="str">
        <f>""</f>
        <v/>
      </c>
      <c r="AM388" s="7" t="str">
        <f>""</f>
        <v/>
      </c>
      <c r="AN388" s="7" t="str">
        <f>""</f>
        <v/>
      </c>
      <c r="AO388" s="7" t="str">
        <f>""</f>
        <v/>
      </c>
      <c r="AP388" s="7" t="str">
        <f>""</f>
        <v/>
      </c>
      <c r="AQ388" s="7" t="str">
        <f>""</f>
        <v/>
      </c>
      <c r="AR388" s="7" t="str">
        <f>""</f>
        <v/>
      </c>
      <c r="AS388" s="7" t="str">
        <f>""</f>
        <v/>
      </c>
      <c r="AT388" s="7" t="str">
        <f>""</f>
        <v/>
      </c>
      <c r="AU388" s="7" t="str">
        <f>""</f>
        <v/>
      </c>
      <c r="AV388" s="7" t="str">
        <f>""</f>
        <v/>
      </c>
      <c r="AW388" s="7" t="str">
        <f>""</f>
        <v/>
      </c>
      <c r="AX388" s="7" t="str">
        <f>""</f>
        <v/>
      </c>
      <c r="AY388" s="7" t="str">
        <f>""</f>
        <v/>
      </c>
      <c r="AZ388" s="118">
        <f t="shared" si="244"/>
        <v>1.4</v>
      </c>
      <c r="BA388" s="121" t="str">
        <f>""</f>
        <v/>
      </c>
      <c r="BB388" s="121" t="str">
        <f>""</f>
        <v/>
      </c>
      <c r="BC388" s="121" t="str">
        <f>""</f>
        <v/>
      </c>
    </row>
    <row r="389" spans="1:55" x14ac:dyDescent="0.25">
      <c r="A389" t="str">
        <f t="shared" si="239"/>
        <v>28015515</v>
      </c>
      <c r="D389">
        <v>2</v>
      </c>
      <c r="E389">
        <v>80</v>
      </c>
      <c r="F389">
        <v>155</v>
      </c>
      <c r="G389">
        <v>15</v>
      </c>
      <c r="H389">
        <v>15.9</v>
      </c>
      <c r="I389" t="str">
        <f>""</f>
        <v/>
      </c>
      <c r="J389" t="str">
        <f>""</f>
        <v/>
      </c>
      <c r="K389" t="str">
        <f>""</f>
        <v/>
      </c>
      <c r="L389" t="str">
        <f>""</f>
        <v/>
      </c>
      <c r="M389" s="114">
        <v>2655.4</v>
      </c>
      <c r="N389" s="7">
        <v>2655.4</v>
      </c>
      <c r="O389" s="7">
        <v>2655.4</v>
      </c>
      <c r="P389" s="7">
        <v>2655.4</v>
      </c>
      <c r="Q389">
        <v>1.3231999999999999</v>
      </c>
      <c r="R389">
        <v>1.3231999999999999</v>
      </c>
      <c r="S389">
        <v>1.3231999999999999</v>
      </c>
      <c r="T389">
        <v>1.3231999999999999</v>
      </c>
      <c r="U389">
        <f t="shared" si="240"/>
        <v>418</v>
      </c>
      <c r="V389">
        <f t="shared" si="240"/>
        <v>418</v>
      </c>
      <c r="W389">
        <f t="shared" si="240"/>
        <v>418</v>
      </c>
      <c r="X389">
        <f t="shared" si="235"/>
        <v>418</v>
      </c>
      <c r="Y389">
        <f t="shared" si="241"/>
        <v>72</v>
      </c>
      <c r="Z389">
        <f t="shared" si="241"/>
        <v>72</v>
      </c>
      <c r="AA389">
        <f t="shared" si="241"/>
        <v>72</v>
      </c>
      <c r="AB389">
        <f t="shared" si="236"/>
        <v>72</v>
      </c>
      <c r="AC389" s="212">
        <f t="shared" si="242"/>
        <v>3.2602931733108728E-2</v>
      </c>
      <c r="AD389" s="212">
        <f t="shared" si="242"/>
        <v>3.2602931733108728E-2</v>
      </c>
      <c r="AE389" s="212">
        <f t="shared" si="242"/>
        <v>3.2602931733108728E-2</v>
      </c>
      <c r="AF389" s="212">
        <f t="shared" si="237"/>
        <v>3.2602931733108728E-2</v>
      </c>
      <c r="AG389" s="166">
        <f t="shared" si="243"/>
        <v>2.0829999999999999E-4</v>
      </c>
      <c r="AH389" s="166">
        <f t="shared" si="243"/>
        <v>1.724</v>
      </c>
      <c r="AI389" s="166">
        <f t="shared" si="243"/>
        <v>2</v>
      </c>
      <c r="AJ389" s="166">
        <f t="shared" si="238"/>
        <v>4.6182900000000003E-4</v>
      </c>
      <c r="AK389" s="114" t="str">
        <f>""</f>
        <v/>
      </c>
      <c r="AL389" s="7" t="str">
        <f>""</f>
        <v/>
      </c>
      <c r="AM389" s="7" t="str">
        <f>""</f>
        <v/>
      </c>
      <c r="AN389" s="7" t="str">
        <f>""</f>
        <v/>
      </c>
      <c r="AO389" s="7" t="str">
        <f>""</f>
        <v/>
      </c>
      <c r="AP389" s="7" t="str">
        <f>""</f>
        <v/>
      </c>
      <c r="AQ389" s="7" t="str">
        <f>""</f>
        <v/>
      </c>
      <c r="AR389" s="7" t="str">
        <f>""</f>
        <v/>
      </c>
      <c r="AS389" s="7" t="str">
        <f>""</f>
        <v/>
      </c>
      <c r="AT389" s="7" t="str">
        <f>""</f>
        <v/>
      </c>
      <c r="AU389" s="7" t="str">
        <f>""</f>
        <v/>
      </c>
      <c r="AV389" s="7" t="str">
        <f>""</f>
        <v/>
      </c>
      <c r="AW389" s="7" t="str">
        <f>""</f>
        <v/>
      </c>
      <c r="AX389" s="7" t="str">
        <f>""</f>
        <v/>
      </c>
      <c r="AY389" s="7" t="str">
        <f>""</f>
        <v/>
      </c>
      <c r="AZ389" s="118">
        <f t="shared" si="244"/>
        <v>1.6</v>
      </c>
      <c r="BA389" s="121" t="str">
        <f>""</f>
        <v/>
      </c>
      <c r="BB389" s="121" t="str">
        <f>""</f>
        <v/>
      </c>
      <c r="BC389" s="121" t="str">
        <f>""</f>
        <v/>
      </c>
    </row>
    <row r="390" spans="1:55" x14ac:dyDescent="0.25">
      <c r="A390" t="str">
        <f t="shared" si="239"/>
        <v>28017515</v>
      </c>
      <c r="D390">
        <v>2</v>
      </c>
      <c r="E390">
        <v>80</v>
      </c>
      <c r="F390">
        <v>175</v>
      </c>
      <c r="G390">
        <v>15</v>
      </c>
      <c r="H390">
        <v>15.9</v>
      </c>
      <c r="I390" t="str">
        <f>""</f>
        <v/>
      </c>
      <c r="J390" t="str">
        <f>""</f>
        <v/>
      </c>
      <c r="K390" t="str">
        <f>""</f>
        <v/>
      </c>
      <c r="L390" t="str">
        <f>""</f>
        <v/>
      </c>
      <c r="M390" s="114">
        <v>3029.4</v>
      </c>
      <c r="N390" s="7">
        <v>3029.4</v>
      </c>
      <c r="O390" s="7">
        <v>3029.4</v>
      </c>
      <c r="P390" s="7">
        <v>3029.4</v>
      </c>
      <c r="Q390">
        <v>1.3231999999999999</v>
      </c>
      <c r="R390">
        <v>1.3231999999999999</v>
      </c>
      <c r="S390">
        <v>1.3231999999999999</v>
      </c>
      <c r="T390">
        <v>1.3231999999999999</v>
      </c>
      <c r="U390">
        <f t="shared" si="240"/>
        <v>477</v>
      </c>
      <c r="V390">
        <f t="shared" si="240"/>
        <v>477</v>
      </c>
      <c r="W390">
        <f t="shared" si="240"/>
        <v>477</v>
      </c>
      <c r="X390">
        <f t="shared" si="235"/>
        <v>477</v>
      </c>
      <c r="Y390">
        <f t="shared" si="241"/>
        <v>82</v>
      </c>
      <c r="Z390">
        <f t="shared" si="241"/>
        <v>82</v>
      </c>
      <c r="AA390">
        <f t="shared" si="241"/>
        <v>82</v>
      </c>
      <c r="AB390">
        <f t="shared" si="236"/>
        <v>82</v>
      </c>
      <c r="AC390" s="212">
        <f t="shared" si="242"/>
        <v>4.3497210524682653E-2</v>
      </c>
      <c r="AD390" s="212">
        <f t="shared" si="242"/>
        <v>4.3497210524682653E-2</v>
      </c>
      <c r="AE390" s="212">
        <f t="shared" si="242"/>
        <v>4.3497210524682653E-2</v>
      </c>
      <c r="AF390" s="212">
        <f t="shared" si="237"/>
        <v>4.3497210524682653E-2</v>
      </c>
      <c r="AG390" s="166">
        <f t="shared" si="243"/>
        <v>2.0829999999999999E-4</v>
      </c>
      <c r="AH390" s="166">
        <f t="shared" si="243"/>
        <v>1.724</v>
      </c>
      <c r="AI390" s="166">
        <f t="shared" si="243"/>
        <v>2</v>
      </c>
      <c r="AJ390" s="166">
        <f t="shared" si="238"/>
        <v>4.6182900000000003E-4</v>
      </c>
      <c r="AK390" s="114" t="str">
        <f>""</f>
        <v/>
      </c>
      <c r="AL390" s="7" t="str">
        <f>""</f>
        <v/>
      </c>
      <c r="AM390" s="7" t="str">
        <f>""</f>
        <v/>
      </c>
      <c r="AN390" s="7" t="str">
        <f>""</f>
        <v/>
      </c>
      <c r="AO390" s="7" t="str">
        <f>""</f>
        <v/>
      </c>
      <c r="AP390" s="7" t="str">
        <f>""</f>
        <v/>
      </c>
      <c r="AQ390" s="7" t="str">
        <f>""</f>
        <v/>
      </c>
      <c r="AR390" s="7" t="str">
        <f>""</f>
        <v/>
      </c>
      <c r="AS390" s="7" t="str">
        <f>""</f>
        <v/>
      </c>
      <c r="AT390" s="7" t="str">
        <f>""</f>
        <v/>
      </c>
      <c r="AU390" s="7" t="str">
        <f>""</f>
        <v/>
      </c>
      <c r="AV390" s="7" t="str">
        <f>""</f>
        <v/>
      </c>
      <c r="AW390" s="7" t="str">
        <f>""</f>
        <v/>
      </c>
      <c r="AX390" s="7" t="str">
        <f>""</f>
        <v/>
      </c>
      <c r="AY390" s="7" t="str">
        <f>""</f>
        <v/>
      </c>
      <c r="AZ390" s="118">
        <f t="shared" si="244"/>
        <v>1.8</v>
      </c>
      <c r="BA390" s="121" t="str">
        <f>""</f>
        <v/>
      </c>
      <c r="BB390" s="121" t="str">
        <f>""</f>
        <v/>
      </c>
      <c r="BC390" s="121" t="str">
        <f>""</f>
        <v/>
      </c>
    </row>
    <row r="391" spans="1:55" x14ac:dyDescent="0.25">
      <c r="A391" t="str">
        <f t="shared" si="239"/>
        <v>28019515</v>
      </c>
      <c r="D391">
        <v>2</v>
      </c>
      <c r="E391">
        <v>80</v>
      </c>
      <c r="F391">
        <v>195</v>
      </c>
      <c r="G391">
        <v>15</v>
      </c>
      <c r="H391">
        <v>15.9</v>
      </c>
      <c r="I391" t="str">
        <f>""</f>
        <v/>
      </c>
      <c r="J391" t="str">
        <f>""</f>
        <v/>
      </c>
      <c r="K391" t="str">
        <f>""</f>
        <v/>
      </c>
      <c r="L391" t="str">
        <f>""</f>
        <v/>
      </c>
      <c r="M391" s="114">
        <v>3403.4</v>
      </c>
      <c r="N391" s="7">
        <v>3403.4</v>
      </c>
      <c r="O391" s="7">
        <v>3403.4</v>
      </c>
      <c r="P391" s="7">
        <v>3403.4</v>
      </c>
      <c r="Q391">
        <v>1.3231999999999999</v>
      </c>
      <c r="R391">
        <v>1.3231999999999999</v>
      </c>
      <c r="S391">
        <v>1.3231999999999999</v>
      </c>
      <c r="T391">
        <v>1.3231999999999999</v>
      </c>
      <c r="U391">
        <f t="shared" si="240"/>
        <v>536</v>
      </c>
      <c r="V391">
        <f t="shared" si="240"/>
        <v>536</v>
      </c>
      <c r="W391">
        <f t="shared" si="240"/>
        <v>536</v>
      </c>
      <c r="X391">
        <f t="shared" si="235"/>
        <v>536</v>
      </c>
      <c r="Y391">
        <f t="shared" si="241"/>
        <v>92</v>
      </c>
      <c r="Z391">
        <f t="shared" si="241"/>
        <v>92</v>
      </c>
      <c r="AA391">
        <f t="shared" si="241"/>
        <v>92</v>
      </c>
      <c r="AB391">
        <f t="shared" si="236"/>
        <v>92</v>
      </c>
      <c r="AC391" s="212">
        <f t="shared" si="242"/>
        <v>5.622310263143776E-2</v>
      </c>
      <c r="AD391" s="212">
        <f t="shared" si="242"/>
        <v>5.622310263143776E-2</v>
      </c>
      <c r="AE391" s="212">
        <f t="shared" si="242"/>
        <v>5.622310263143776E-2</v>
      </c>
      <c r="AF391" s="212">
        <f t="shared" si="237"/>
        <v>5.622310263143776E-2</v>
      </c>
      <c r="AG391" s="166">
        <f t="shared" si="243"/>
        <v>2.0829999999999999E-4</v>
      </c>
      <c r="AH391" s="166">
        <f t="shared" si="243"/>
        <v>1.724</v>
      </c>
      <c r="AI391" s="166">
        <f t="shared" si="243"/>
        <v>2</v>
      </c>
      <c r="AJ391" s="166">
        <f t="shared" si="238"/>
        <v>4.6182900000000003E-4</v>
      </c>
      <c r="AK391" s="114" t="str">
        <f>""</f>
        <v/>
      </c>
      <c r="AL391" s="7" t="str">
        <f>""</f>
        <v/>
      </c>
      <c r="AM391" s="7" t="str">
        <f>""</f>
        <v/>
      </c>
      <c r="AN391" s="7" t="str">
        <f>""</f>
        <v/>
      </c>
      <c r="AO391" s="7" t="str">
        <f>""</f>
        <v/>
      </c>
      <c r="AP391" s="7" t="str">
        <f>""</f>
        <v/>
      </c>
      <c r="AQ391" s="7" t="str">
        <f>""</f>
        <v/>
      </c>
      <c r="AR391" s="7" t="str">
        <f>""</f>
        <v/>
      </c>
      <c r="AS391" s="7" t="str">
        <f>""</f>
        <v/>
      </c>
      <c r="AT391" s="7" t="str">
        <f>""</f>
        <v/>
      </c>
      <c r="AU391" s="7" t="str">
        <f>""</f>
        <v/>
      </c>
      <c r="AV391" s="7" t="str">
        <f>""</f>
        <v/>
      </c>
      <c r="AW391" s="7" t="str">
        <f>""</f>
        <v/>
      </c>
      <c r="AX391" s="7" t="str">
        <f>""</f>
        <v/>
      </c>
      <c r="AY391" s="7" t="str">
        <f>""</f>
        <v/>
      </c>
      <c r="AZ391" s="118">
        <f t="shared" si="244"/>
        <v>2</v>
      </c>
      <c r="BA391" s="121" t="str">
        <f>""</f>
        <v/>
      </c>
      <c r="BB391" s="121" t="str">
        <f>""</f>
        <v/>
      </c>
      <c r="BC391" s="121" t="str">
        <f>""</f>
        <v/>
      </c>
    </row>
    <row r="392" spans="1:55" x14ac:dyDescent="0.25">
      <c r="A392" t="str">
        <f t="shared" si="239"/>
        <v>28021515</v>
      </c>
      <c r="D392">
        <v>2</v>
      </c>
      <c r="E392">
        <v>80</v>
      </c>
      <c r="F392">
        <v>215</v>
      </c>
      <c r="G392">
        <v>15</v>
      </c>
      <c r="H392">
        <v>15.9</v>
      </c>
      <c r="I392" t="str">
        <f>""</f>
        <v/>
      </c>
      <c r="J392" t="str">
        <f>""</f>
        <v/>
      </c>
      <c r="K392" t="str">
        <f>""</f>
        <v/>
      </c>
      <c r="L392" t="str">
        <f>""</f>
        <v/>
      </c>
      <c r="M392" s="114">
        <v>3777.4</v>
      </c>
      <c r="N392" s="7">
        <v>3777.4</v>
      </c>
      <c r="O392" s="7">
        <v>3777.4</v>
      </c>
      <c r="P392" s="7">
        <v>3777.4</v>
      </c>
      <c r="Q392">
        <v>1.3231999999999999</v>
      </c>
      <c r="R392">
        <v>1.3231999999999999</v>
      </c>
      <c r="S392">
        <v>1.3231999999999999</v>
      </c>
      <c r="T392">
        <v>1.3231999999999999</v>
      </c>
      <c r="U392">
        <f t="shared" si="240"/>
        <v>595</v>
      </c>
      <c r="V392">
        <f t="shared" si="240"/>
        <v>595</v>
      </c>
      <c r="W392">
        <f t="shared" si="240"/>
        <v>595</v>
      </c>
      <c r="X392">
        <f t="shared" si="235"/>
        <v>595</v>
      </c>
      <c r="Y392">
        <f t="shared" si="241"/>
        <v>102</v>
      </c>
      <c r="Z392">
        <f t="shared" si="241"/>
        <v>102</v>
      </c>
      <c r="AA392">
        <f t="shared" si="241"/>
        <v>102</v>
      </c>
      <c r="AB392">
        <f t="shared" si="236"/>
        <v>102</v>
      </c>
      <c r="AC392" s="212">
        <f t="shared" si="242"/>
        <v>7.0861754119477274E-2</v>
      </c>
      <c r="AD392" s="212">
        <f t="shared" si="242"/>
        <v>7.0861754119477274E-2</v>
      </c>
      <c r="AE392" s="212">
        <f t="shared" si="242"/>
        <v>7.0861754119477274E-2</v>
      </c>
      <c r="AF392" s="212">
        <f t="shared" si="237"/>
        <v>7.0861754119477274E-2</v>
      </c>
      <c r="AG392" s="166">
        <f t="shared" si="243"/>
        <v>2.0829999999999999E-4</v>
      </c>
      <c r="AH392" s="166">
        <f t="shared" si="243"/>
        <v>1.724</v>
      </c>
      <c r="AI392" s="166">
        <f t="shared" si="243"/>
        <v>2</v>
      </c>
      <c r="AJ392" s="166">
        <f t="shared" si="238"/>
        <v>4.6182900000000003E-4</v>
      </c>
      <c r="AK392" s="114" t="str">
        <f>""</f>
        <v/>
      </c>
      <c r="AL392" s="7" t="str">
        <f>""</f>
        <v/>
      </c>
      <c r="AM392" s="7" t="str">
        <f>""</f>
        <v/>
      </c>
      <c r="AN392" s="7" t="str">
        <f>""</f>
        <v/>
      </c>
      <c r="AO392" s="7" t="str">
        <f>""</f>
        <v/>
      </c>
      <c r="AP392" s="7" t="str">
        <f>""</f>
        <v/>
      </c>
      <c r="AQ392" s="7" t="str">
        <f>""</f>
        <v/>
      </c>
      <c r="AR392" s="7" t="str">
        <f>""</f>
        <v/>
      </c>
      <c r="AS392" s="7" t="str">
        <f>""</f>
        <v/>
      </c>
      <c r="AT392" s="7" t="str">
        <f>""</f>
        <v/>
      </c>
      <c r="AU392" s="7" t="str">
        <f>""</f>
        <v/>
      </c>
      <c r="AV392" s="7" t="str">
        <f>""</f>
        <v/>
      </c>
      <c r="AW392" s="7" t="str">
        <f>""</f>
        <v/>
      </c>
      <c r="AX392" s="7" t="str">
        <f>""</f>
        <v/>
      </c>
      <c r="AY392" s="7" t="str">
        <f>""</f>
        <v/>
      </c>
      <c r="AZ392" s="118">
        <f t="shared" si="244"/>
        <v>2.2000000000000002</v>
      </c>
      <c r="BA392" s="121" t="str">
        <f>""</f>
        <v/>
      </c>
      <c r="BB392" s="121" t="str">
        <f>""</f>
        <v/>
      </c>
      <c r="BC392" s="121" t="str">
        <f>""</f>
        <v/>
      </c>
    </row>
    <row r="393" spans="1:55" x14ac:dyDescent="0.25">
      <c r="A393" t="str">
        <f t="shared" si="239"/>
        <v>28023515</v>
      </c>
      <c r="D393">
        <v>2</v>
      </c>
      <c r="E393">
        <v>80</v>
      </c>
      <c r="F393">
        <v>235</v>
      </c>
      <c r="G393">
        <v>15</v>
      </c>
      <c r="H393">
        <v>15.9</v>
      </c>
      <c r="I393" t="str">
        <f>""</f>
        <v/>
      </c>
      <c r="J393" t="str">
        <f>""</f>
        <v/>
      </c>
      <c r="K393" t="str">
        <f>""</f>
        <v/>
      </c>
      <c r="L393" t="str">
        <f>""</f>
        <v/>
      </c>
      <c r="M393" s="114">
        <v>4151.3999999999996</v>
      </c>
      <c r="N393" s="7">
        <v>4151.3999999999996</v>
      </c>
      <c r="O393" s="7">
        <v>4151.3999999999996</v>
      </c>
      <c r="P393" s="7">
        <v>4151.3999999999996</v>
      </c>
      <c r="Q393">
        <v>1.3231999999999999</v>
      </c>
      <c r="R393">
        <v>1.3231999999999999</v>
      </c>
      <c r="S393">
        <v>1.3231999999999999</v>
      </c>
      <c r="T393">
        <v>1.3231999999999999</v>
      </c>
      <c r="U393">
        <f t="shared" si="240"/>
        <v>654</v>
      </c>
      <c r="V393">
        <f t="shared" si="240"/>
        <v>654</v>
      </c>
      <c r="W393">
        <f t="shared" si="240"/>
        <v>654</v>
      </c>
      <c r="X393">
        <f t="shared" si="235"/>
        <v>654</v>
      </c>
      <c r="Y393">
        <f t="shared" si="241"/>
        <v>112</v>
      </c>
      <c r="Z393">
        <f t="shared" si="241"/>
        <v>112</v>
      </c>
      <c r="AA393">
        <f t="shared" si="241"/>
        <v>112</v>
      </c>
      <c r="AB393">
        <f t="shared" si="236"/>
        <v>112</v>
      </c>
      <c r="AC393" s="212">
        <f t="shared" si="242"/>
        <v>8.7491885233461797E-2</v>
      </c>
      <c r="AD393" s="212">
        <f t="shared" si="242"/>
        <v>8.7491885233461797E-2</v>
      </c>
      <c r="AE393" s="212">
        <f t="shared" si="242"/>
        <v>8.7491885233461797E-2</v>
      </c>
      <c r="AF393" s="212">
        <f t="shared" si="237"/>
        <v>8.7491885233461797E-2</v>
      </c>
      <c r="AG393" s="166">
        <f t="shared" si="243"/>
        <v>2.0829999999999999E-4</v>
      </c>
      <c r="AH393" s="166">
        <f t="shared" si="243"/>
        <v>1.724</v>
      </c>
      <c r="AI393" s="166">
        <f t="shared" si="243"/>
        <v>2</v>
      </c>
      <c r="AJ393" s="166">
        <f t="shared" si="238"/>
        <v>4.6182900000000003E-4</v>
      </c>
      <c r="AK393" s="114" t="str">
        <f>""</f>
        <v/>
      </c>
      <c r="AL393" s="7" t="str">
        <f>""</f>
        <v/>
      </c>
      <c r="AM393" s="7" t="str">
        <f>""</f>
        <v/>
      </c>
      <c r="AN393" s="7" t="str">
        <f>""</f>
        <v/>
      </c>
      <c r="AO393" s="7" t="str">
        <f>""</f>
        <v/>
      </c>
      <c r="AP393" s="7" t="str">
        <f>""</f>
        <v/>
      </c>
      <c r="AQ393" s="7" t="str">
        <f>""</f>
        <v/>
      </c>
      <c r="AR393" s="7" t="str">
        <f>""</f>
        <v/>
      </c>
      <c r="AS393" s="7" t="str">
        <f>""</f>
        <v/>
      </c>
      <c r="AT393" s="7" t="str">
        <f>""</f>
        <v/>
      </c>
      <c r="AU393" s="7" t="str">
        <f>""</f>
        <v/>
      </c>
      <c r="AV393" s="7" t="str">
        <f>""</f>
        <v/>
      </c>
      <c r="AW393" s="7" t="str">
        <f>""</f>
        <v/>
      </c>
      <c r="AX393" s="7" t="str">
        <f>""</f>
        <v/>
      </c>
      <c r="AY393" s="7" t="str">
        <f>""</f>
        <v/>
      </c>
      <c r="AZ393" s="118">
        <f t="shared" si="244"/>
        <v>2.4</v>
      </c>
      <c r="BA393" s="121" t="str">
        <f>""</f>
        <v/>
      </c>
      <c r="BB393" s="121" t="str">
        <f>""</f>
        <v/>
      </c>
      <c r="BC393" s="121" t="str">
        <f>""</f>
        <v/>
      </c>
    </row>
    <row r="394" spans="1:55" x14ac:dyDescent="0.25">
      <c r="A394" t="str">
        <f t="shared" si="239"/>
        <v>2855515</v>
      </c>
      <c r="D394">
        <v>2</v>
      </c>
      <c r="E394">
        <v>85</v>
      </c>
      <c r="F394">
        <v>55</v>
      </c>
      <c r="G394">
        <v>15</v>
      </c>
      <c r="H394">
        <v>15.9</v>
      </c>
      <c r="I394" t="str">
        <f>""</f>
        <v/>
      </c>
      <c r="J394" t="str">
        <f>""</f>
        <v/>
      </c>
      <c r="K394" t="str">
        <f>""</f>
        <v/>
      </c>
      <c r="L394" t="str">
        <f>""</f>
        <v/>
      </c>
      <c r="M394" s="114">
        <v>797.58</v>
      </c>
      <c r="N394" s="7">
        <v>797.58</v>
      </c>
      <c r="O394" s="7">
        <v>797.58</v>
      </c>
      <c r="P394" s="7">
        <v>797.58</v>
      </c>
      <c r="Q394">
        <v>1.3169999999999999</v>
      </c>
      <c r="R394">
        <v>1.3169999999999999</v>
      </c>
      <c r="S394">
        <v>1.3169999999999999</v>
      </c>
      <c r="T394">
        <v>1.3169999999999999</v>
      </c>
      <c r="U394">
        <f t="shared" si="240"/>
        <v>127</v>
      </c>
      <c r="V394">
        <f t="shared" si="240"/>
        <v>127</v>
      </c>
      <c r="W394">
        <f t="shared" si="240"/>
        <v>127</v>
      </c>
      <c r="X394">
        <f t="shared" si="235"/>
        <v>127</v>
      </c>
      <c r="Y394">
        <f t="shared" si="241"/>
        <v>22</v>
      </c>
      <c r="Z394">
        <f t="shared" si="241"/>
        <v>22</v>
      </c>
      <c r="AA394">
        <f t="shared" si="241"/>
        <v>22</v>
      </c>
      <c r="AB394">
        <f t="shared" si="236"/>
        <v>22</v>
      </c>
      <c r="AC394" s="212">
        <f t="shared" si="242"/>
        <v>2.5323756611753045E-3</v>
      </c>
      <c r="AD394" s="212">
        <f t="shared" si="242"/>
        <v>2.5323756611753045E-3</v>
      </c>
      <c r="AE394" s="212">
        <f t="shared" si="242"/>
        <v>2.5323756611753045E-3</v>
      </c>
      <c r="AF394" s="212">
        <f t="shared" si="237"/>
        <v>2.5323756611753045E-3</v>
      </c>
      <c r="AG394" s="166">
        <f t="shared" si="243"/>
        <v>2.0829999999999999E-4</v>
      </c>
      <c r="AH394" s="166">
        <f t="shared" si="243"/>
        <v>1.724</v>
      </c>
      <c r="AI394" s="166">
        <f t="shared" si="243"/>
        <v>2</v>
      </c>
      <c r="AJ394" s="166">
        <f t="shared" si="238"/>
        <v>4.6182900000000003E-4</v>
      </c>
      <c r="AK394" s="114" t="str">
        <f>""</f>
        <v/>
      </c>
      <c r="AL394" s="7" t="str">
        <f>""</f>
        <v/>
      </c>
      <c r="AM394" s="7" t="str">
        <f>""</f>
        <v/>
      </c>
      <c r="AN394" s="7" t="str">
        <f>""</f>
        <v/>
      </c>
      <c r="AO394" s="7" t="str">
        <f>""</f>
        <v/>
      </c>
      <c r="AP394" s="7" t="str">
        <f>""</f>
        <v/>
      </c>
      <c r="AQ394" s="7" t="str">
        <f>""</f>
        <v/>
      </c>
      <c r="AR394" s="7" t="str">
        <f>""</f>
        <v/>
      </c>
      <c r="AS394" s="7" t="str">
        <f>""</f>
        <v/>
      </c>
      <c r="AT394" s="7" t="str">
        <f>""</f>
        <v/>
      </c>
      <c r="AU394" s="7" t="str">
        <f>""</f>
        <v/>
      </c>
      <c r="AV394" s="7" t="str">
        <f>""</f>
        <v/>
      </c>
      <c r="AW394" s="7" t="str">
        <f>""</f>
        <v/>
      </c>
      <c r="AX394" s="7" t="str">
        <f>""</f>
        <v/>
      </c>
      <c r="AY394" s="7" t="str">
        <f>""</f>
        <v/>
      </c>
      <c r="AZ394" s="118">
        <f t="shared" si="244"/>
        <v>0.6</v>
      </c>
      <c r="BA394" s="121" t="str">
        <f>""</f>
        <v/>
      </c>
      <c r="BB394" s="121" t="str">
        <f>""</f>
        <v/>
      </c>
      <c r="BC394" s="121" t="str">
        <f>""</f>
        <v/>
      </c>
    </row>
    <row r="395" spans="1:55" x14ac:dyDescent="0.25">
      <c r="A395" t="str">
        <f t="shared" si="239"/>
        <v>2856515</v>
      </c>
      <c r="D395">
        <v>2</v>
      </c>
      <c r="E395">
        <v>85</v>
      </c>
      <c r="F395">
        <v>65</v>
      </c>
      <c r="G395">
        <v>15</v>
      </c>
      <c r="H395">
        <v>15.9</v>
      </c>
      <c r="I395" t="str">
        <f>""</f>
        <v/>
      </c>
      <c r="J395" t="str">
        <f>""</f>
        <v/>
      </c>
      <c r="K395" t="str">
        <f>""</f>
        <v/>
      </c>
      <c r="L395" t="str">
        <f>""</f>
        <v/>
      </c>
      <c r="M395" s="114">
        <v>987.48</v>
      </c>
      <c r="N395" s="7">
        <v>987.48</v>
      </c>
      <c r="O395" s="7">
        <v>987.48</v>
      </c>
      <c r="P395" s="7">
        <v>987.48</v>
      </c>
      <c r="Q395">
        <v>1.3169999999999999</v>
      </c>
      <c r="R395">
        <v>1.3169999999999999</v>
      </c>
      <c r="S395">
        <v>1.3169999999999999</v>
      </c>
      <c r="T395">
        <v>1.3169999999999999</v>
      </c>
      <c r="U395">
        <f t="shared" si="240"/>
        <v>157</v>
      </c>
      <c r="V395">
        <f t="shared" si="240"/>
        <v>157</v>
      </c>
      <c r="W395">
        <f t="shared" si="240"/>
        <v>157</v>
      </c>
      <c r="X395">
        <f t="shared" si="235"/>
        <v>157</v>
      </c>
      <c r="Y395">
        <f t="shared" si="241"/>
        <v>27</v>
      </c>
      <c r="Z395">
        <f t="shared" si="241"/>
        <v>27</v>
      </c>
      <c r="AA395">
        <f t="shared" si="241"/>
        <v>27</v>
      </c>
      <c r="AB395">
        <f t="shared" si="236"/>
        <v>27</v>
      </c>
      <c r="AC395" s="212">
        <f t="shared" si="242"/>
        <v>3.9058096258619457E-3</v>
      </c>
      <c r="AD395" s="212">
        <f t="shared" si="242"/>
        <v>3.9058096258619457E-3</v>
      </c>
      <c r="AE395" s="212">
        <f t="shared" si="242"/>
        <v>3.9058096258619457E-3</v>
      </c>
      <c r="AF395" s="212">
        <f t="shared" si="237"/>
        <v>3.9058096258619457E-3</v>
      </c>
      <c r="AG395" s="166">
        <f t="shared" si="243"/>
        <v>2.0829999999999999E-4</v>
      </c>
      <c r="AH395" s="166">
        <f t="shared" si="243"/>
        <v>1.724</v>
      </c>
      <c r="AI395" s="166">
        <f t="shared" si="243"/>
        <v>2</v>
      </c>
      <c r="AJ395" s="166">
        <f t="shared" si="238"/>
        <v>4.6182900000000003E-4</v>
      </c>
      <c r="AK395" s="114" t="str">
        <f>""</f>
        <v/>
      </c>
      <c r="AL395" s="7" t="str">
        <f>""</f>
        <v/>
      </c>
      <c r="AM395" s="7" t="str">
        <f>""</f>
        <v/>
      </c>
      <c r="AN395" s="7" t="str">
        <f>""</f>
        <v/>
      </c>
      <c r="AO395" s="7" t="str">
        <f>""</f>
        <v/>
      </c>
      <c r="AP395" s="7" t="str">
        <f>""</f>
        <v/>
      </c>
      <c r="AQ395" s="7" t="str">
        <f>""</f>
        <v/>
      </c>
      <c r="AR395" s="7" t="str">
        <f>""</f>
        <v/>
      </c>
      <c r="AS395" s="7" t="str">
        <f>""</f>
        <v/>
      </c>
      <c r="AT395" s="7" t="str">
        <f>""</f>
        <v/>
      </c>
      <c r="AU395" s="7" t="str">
        <f>""</f>
        <v/>
      </c>
      <c r="AV395" s="7" t="str">
        <f>""</f>
        <v/>
      </c>
      <c r="AW395" s="7" t="str">
        <f>""</f>
        <v/>
      </c>
      <c r="AX395" s="7" t="str">
        <f>""</f>
        <v/>
      </c>
      <c r="AY395" s="7" t="str">
        <f>""</f>
        <v/>
      </c>
      <c r="AZ395" s="118">
        <f t="shared" si="244"/>
        <v>0.7</v>
      </c>
      <c r="BA395" s="121" t="str">
        <f>""</f>
        <v/>
      </c>
      <c r="BB395" s="121" t="str">
        <f>""</f>
        <v/>
      </c>
      <c r="BC395" s="121" t="str">
        <f>""</f>
        <v/>
      </c>
    </row>
    <row r="396" spans="1:55" x14ac:dyDescent="0.25">
      <c r="A396" t="str">
        <f t="shared" si="239"/>
        <v>2857515</v>
      </c>
      <c r="D396">
        <v>2</v>
      </c>
      <c r="E396">
        <v>85</v>
      </c>
      <c r="F396">
        <v>75</v>
      </c>
      <c r="G396">
        <v>15</v>
      </c>
      <c r="H396">
        <v>15.9</v>
      </c>
      <c r="I396" t="str">
        <f>""</f>
        <v/>
      </c>
      <c r="J396" t="str">
        <f>""</f>
        <v/>
      </c>
      <c r="K396" t="str">
        <f>""</f>
        <v/>
      </c>
      <c r="L396" t="str">
        <f>""</f>
        <v/>
      </c>
      <c r="M396" s="114">
        <v>1177.3800000000001</v>
      </c>
      <c r="N396" s="7">
        <v>1177.3800000000001</v>
      </c>
      <c r="O396" s="7">
        <v>1177.3800000000001</v>
      </c>
      <c r="P396" s="7">
        <v>1177.3800000000001</v>
      </c>
      <c r="Q396">
        <v>1.3169999999999999</v>
      </c>
      <c r="R396">
        <v>1.3169999999999999</v>
      </c>
      <c r="S396">
        <v>1.3169999999999999</v>
      </c>
      <c r="T396">
        <v>1.3169999999999999</v>
      </c>
      <c r="U396">
        <f t="shared" si="240"/>
        <v>187</v>
      </c>
      <c r="V396">
        <f t="shared" si="240"/>
        <v>187</v>
      </c>
      <c r="W396">
        <f t="shared" si="240"/>
        <v>187</v>
      </c>
      <c r="X396">
        <f t="shared" si="235"/>
        <v>187</v>
      </c>
      <c r="Y396">
        <f t="shared" si="241"/>
        <v>32</v>
      </c>
      <c r="Z396">
        <f t="shared" si="241"/>
        <v>32</v>
      </c>
      <c r="AA396">
        <f t="shared" si="241"/>
        <v>32</v>
      </c>
      <c r="AB396">
        <f t="shared" si="236"/>
        <v>32</v>
      </c>
      <c r="AC396" s="212">
        <f t="shared" si="242"/>
        <v>5.6079580048577051E-3</v>
      </c>
      <c r="AD396" s="212">
        <f t="shared" si="242"/>
        <v>5.6079580048577051E-3</v>
      </c>
      <c r="AE396" s="212">
        <f t="shared" si="242"/>
        <v>5.6079580048577051E-3</v>
      </c>
      <c r="AF396" s="212">
        <f t="shared" si="237"/>
        <v>5.6079580048577051E-3</v>
      </c>
      <c r="AG396" s="166">
        <f t="shared" si="243"/>
        <v>2.0829999999999999E-4</v>
      </c>
      <c r="AH396" s="166">
        <f t="shared" si="243"/>
        <v>1.724</v>
      </c>
      <c r="AI396" s="166">
        <f t="shared" si="243"/>
        <v>2</v>
      </c>
      <c r="AJ396" s="166">
        <f t="shared" si="238"/>
        <v>4.6182900000000003E-4</v>
      </c>
      <c r="AK396" s="114" t="str">
        <f>""</f>
        <v/>
      </c>
      <c r="AL396" s="7" t="str">
        <f>""</f>
        <v/>
      </c>
      <c r="AM396" s="7" t="str">
        <f>""</f>
        <v/>
      </c>
      <c r="AN396" s="7" t="str">
        <f>""</f>
        <v/>
      </c>
      <c r="AO396" s="7" t="str">
        <f>""</f>
        <v/>
      </c>
      <c r="AP396" s="7" t="str">
        <f>""</f>
        <v/>
      </c>
      <c r="AQ396" s="7" t="str">
        <f>""</f>
        <v/>
      </c>
      <c r="AR396" s="7" t="str">
        <f>""</f>
        <v/>
      </c>
      <c r="AS396" s="7" t="str">
        <f>""</f>
        <v/>
      </c>
      <c r="AT396" s="7" t="str">
        <f>""</f>
        <v/>
      </c>
      <c r="AU396" s="7" t="str">
        <f>""</f>
        <v/>
      </c>
      <c r="AV396" s="7" t="str">
        <f>""</f>
        <v/>
      </c>
      <c r="AW396" s="7" t="str">
        <f>""</f>
        <v/>
      </c>
      <c r="AX396" s="7" t="str">
        <f>""</f>
        <v/>
      </c>
      <c r="AY396" s="7" t="str">
        <f>""</f>
        <v/>
      </c>
      <c r="AZ396" s="118">
        <f t="shared" si="244"/>
        <v>0.8</v>
      </c>
      <c r="BA396" s="121" t="str">
        <f>""</f>
        <v/>
      </c>
      <c r="BB396" s="121" t="str">
        <f>""</f>
        <v/>
      </c>
      <c r="BC396" s="121" t="str">
        <f>""</f>
        <v/>
      </c>
    </row>
    <row r="397" spans="1:55" x14ac:dyDescent="0.25">
      <c r="A397" t="str">
        <f t="shared" si="239"/>
        <v>2858515</v>
      </c>
      <c r="D397">
        <v>2</v>
      </c>
      <c r="E397">
        <v>85</v>
      </c>
      <c r="F397">
        <v>85</v>
      </c>
      <c r="G397">
        <v>15</v>
      </c>
      <c r="H397">
        <v>15.9</v>
      </c>
      <c r="I397" t="str">
        <f>""</f>
        <v/>
      </c>
      <c r="J397" t="str">
        <f>""</f>
        <v/>
      </c>
      <c r="K397" t="str">
        <f>""</f>
        <v/>
      </c>
      <c r="L397" t="str">
        <f>""</f>
        <v/>
      </c>
      <c r="M397" s="114">
        <v>1367.28</v>
      </c>
      <c r="N397" s="7">
        <v>1367.28</v>
      </c>
      <c r="O397" s="7">
        <v>1367.28</v>
      </c>
      <c r="P397" s="7">
        <v>1367.28</v>
      </c>
      <c r="Q397">
        <v>1.3169999999999999</v>
      </c>
      <c r="R397">
        <v>1.3169999999999999</v>
      </c>
      <c r="S397">
        <v>1.3169999999999999</v>
      </c>
      <c r="T397">
        <v>1.3169999999999999</v>
      </c>
      <c r="U397">
        <f t="shared" si="240"/>
        <v>217</v>
      </c>
      <c r="V397">
        <f t="shared" si="240"/>
        <v>217</v>
      </c>
      <c r="W397">
        <f t="shared" si="240"/>
        <v>217</v>
      </c>
      <c r="X397">
        <f t="shared" si="235"/>
        <v>217</v>
      </c>
      <c r="Y397">
        <f t="shared" si="241"/>
        <v>37</v>
      </c>
      <c r="Z397">
        <f t="shared" si="241"/>
        <v>37</v>
      </c>
      <c r="AA397">
        <f t="shared" si="241"/>
        <v>37</v>
      </c>
      <c r="AB397">
        <f t="shared" si="236"/>
        <v>37</v>
      </c>
      <c r="AC397" s="212">
        <f t="shared" si="242"/>
        <v>7.6525550440814825E-3</v>
      </c>
      <c r="AD397" s="212">
        <f t="shared" si="242"/>
        <v>7.6525550440814825E-3</v>
      </c>
      <c r="AE397" s="212">
        <f t="shared" si="242"/>
        <v>7.6525550440814825E-3</v>
      </c>
      <c r="AF397" s="212">
        <f t="shared" si="237"/>
        <v>7.6525550440814825E-3</v>
      </c>
      <c r="AG397" s="166">
        <f t="shared" si="243"/>
        <v>2.0829999999999999E-4</v>
      </c>
      <c r="AH397" s="166">
        <f t="shared" si="243"/>
        <v>1.724</v>
      </c>
      <c r="AI397" s="166">
        <f t="shared" si="243"/>
        <v>2</v>
      </c>
      <c r="AJ397" s="166">
        <f t="shared" si="238"/>
        <v>4.6182900000000003E-4</v>
      </c>
      <c r="AK397" s="114" t="str">
        <f>""</f>
        <v/>
      </c>
      <c r="AL397" s="7" t="str">
        <f>""</f>
        <v/>
      </c>
      <c r="AM397" s="7" t="str">
        <f>""</f>
        <v/>
      </c>
      <c r="AN397" s="7" t="str">
        <f>""</f>
        <v/>
      </c>
      <c r="AO397" s="7" t="str">
        <f>""</f>
        <v/>
      </c>
      <c r="AP397" s="7" t="str">
        <f>""</f>
        <v/>
      </c>
      <c r="AQ397" s="7" t="str">
        <f>""</f>
        <v/>
      </c>
      <c r="AR397" s="7" t="str">
        <f>""</f>
        <v/>
      </c>
      <c r="AS397" s="7" t="str">
        <f>""</f>
        <v/>
      </c>
      <c r="AT397" s="7" t="str">
        <f>""</f>
        <v/>
      </c>
      <c r="AU397" s="7" t="str">
        <f>""</f>
        <v/>
      </c>
      <c r="AV397" s="7" t="str">
        <f>""</f>
        <v/>
      </c>
      <c r="AW397" s="7" t="str">
        <f>""</f>
        <v/>
      </c>
      <c r="AX397" s="7" t="str">
        <f>""</f>
        <v/>
      </c>
      <c r="AY397" s="7" t="str">
        <f>""</f>
        <v/>
      </c>
      <c r="AZ397" s="118">
        <f t="shared" si="244"/>
        <v>0.9</v>
      </c>
      <c r="BA397" s="121" t="str">
        <f>""</f>
        <v/>
      </c>
      <c r="BB397" s="121" t="str">
        <f>""</f>
        <v/>
      </c>
      <c r="BC397" s="121" t="str">
        <f>""</f>
        <v/>
      </c>
    </row>
    <row r="398" spans="1:55" x14ac:dyDescent="0.25">
      <c r="A398" t="str">
        <f t="shared" si="239"/>
        <v>2859515</v>
      </c>
      <c r="D398">
        <v>2</v>
      </c>
      <c r="E398">
        <v>85</v>
      </c>
      <c r="F398">
        <v>95</v>
      </c>
      <c r="G398">
        <v>15</v>
      </c>
      <c r="H398">
        <v>15.9</v>
      </c>
      <c r="I398" t="str">
        <f>""</f>
        <v/>
      </c>
      <c r="J398" t="str">
        <f>""</f>
        <v/>
      </c>
      <c r="K398" t="str">
        <f>""</f>
        <v/>
      </c>
      <c r="L398" t="str">
        <f>""</f>
        <v/>
      </c>
      <c r="M398" s="114">
        <v>1557.18</v>
      </c>
      <c r="N398" s="7">
        <v>1557.18</v>
      </c>
      <c r="O398" s="7">
        <v>1557.18</v>
      </c>
      <c r="P398" s="7">
        <v>1557.18</v>
      </c>
      <c r="Q398">
        <v>1.3169999999999999</v>
      </c>
      <c r="R398">
        <v>1.3169999999999999</v>
      </c>
      <c r="S398">
        <v>1.3169999999999999</v>
      </c>
      <c r="T398">
        <v>1.3169999999999999</v>
      </c>
      <c r="U398">
        <f t="shared" si="240"/>
        <v>248</v>
      </c>
      <c r="V398">
        <f t="shared" si="240"/>
        <v>248</v>
      </c>
      <c r="W398">
        <f t="shared" si="240"/>
        <v>248</v>
      </c>
      <c r="X398">
        <f t="shared" si="235"/>
        <v>248</v>
      </c>
      <c r="Y398">
        <f t="shared" si="241"/>
        <v>43</v>
      </c>
      <c r="Z398">
        <f t="shared" si="241"/>
        <v>43</v>
      </c>
      <c r="AA398">
        <f t="shared" si="241"/>
        <v>43</v>
      </c>
      <c r="AB398">
        <f t="shared" si="236"/>
        <v>43</v>
      </c>
      <c r="AC398" s="212">
        <f t="shared" si="242"/>
        <v>1.052310005345513E-2</v>
      </c>
      <c r="AD398" s="212">
        <f t="shared" si="242"/>
        <v>1.052310005345513E-2</v>
      </c>
      <c r="AE398" s="212">
        <f t="shared" si="242"/>
        <v>1.052310005345513E-2</v>
      </c>
      <c r="AF398" s="212">
        <f t="shared" si="237"/>
        <v>1.052310005345513E-2</v>
      </c>
      <c r="AG398" s="166">
        <f t="shared" si="243"/>
        <v>2.0829999999999999E-4</v>
      </c>
      <c r="AH398" s="166">
        <f t="shared" si="243"/>
        <v>1.724</v>
      </c>
      <c r="AI398" s="166">
        <f t="shared" si="243"/>
        <v>2</v>
      </c>
      <c r="AJ398" s="166">
        <f t="shared" si="238"/>
        <v>4.6182900000000003E-4</v>
      </c>
      <c r="AK398" s="114" t="str">
        <f>""</f>
        <v/>
      </c>
      <c r="AL398" s="7" t="str">
        <f>""</f>
        <v/>
      </c>
      <c r="AM398" s="7" t="str">
        <f>""</f>
        <v/>
      </c>
      <c r="AN398" s="7" t="str">
        <f>""</f>
        <v/>
      </c>
      <c r="AO398" s="7" t="str">
        <f>""</f>
        <v/>
      </c>
      <c r="AP398" s="7" t="str">
        <f>""</f>
        <v/>
      </c>
      <c r="AQ398" s="7" t="str">
        <f>""</f>
        <v/>
      </c>
      <c r="AR398" s="7" t="str">
        <f>""</f>
        <v/>
      </c>
      <c r="AS398" s="7" t="str">
        <f>""</f>
        <v/>
      </c>
      <c r="AT398" s="7" t="str">
        <f>""</f>
        <v/>
      </c>
      <c r="AU398" s="7" t="str">
        <f>""</f>
        <v/>
      </c>
      <c r="AV398" s="7" t="str">
        <f>""</f>
        <v/>
      </c>
      <c r="AW398" s="7" t="str">
        <f>""</f>
        <v/>
      </c>
      <c r="AX398" s="7" t="str">
        <f>""</f>
        <v/>
      </c>
      <c r="AY398" s="7" t="str">
        <f>""</f>
        <v/>
      </c>
      <c r="AZ398" s="118">
        <f t="shared" si="244"/>
        <v>1</v>
      </c>
      <c r="BA398" s="121" t="str">
        <f>""</f>
        <v/>
      </c>
      <c r="BB398" s="121" t="str">
        <f>""</f>
        <v/>
      </c>
      <c r="BC398" s="121" t="str">
        <f>""</f>
        <v/>
      </c>
    </row>
    <row r="399" spans="1:55" x14ac:dyDescent="0.25">
      <c r="A399" t="str">
        <f t="shared" si="239"/>
        <v>28510515</v>
      </c>
      <c r="D399">
        <v>2</v>
      </c>
      <c r="E399">
        <v>85</v>
      </c>
      <c r="F399">
        <v>105</v>
      </c>
      <c r="G399">
        <v>15</v>
      </c>
      <c r="H399">
        <v>15.9</v>
      </c>
      <c r="I399" t="str">
        <f>""</f>
        <v/>
      </c>
      <c r="J399" t="str">
        <f>""</f>
        <v/>
      </c>
      <c r="K399" t="str">
        <f>""</f>
        <v/>
      </c>
      <c r="L399" t="str">
        <f>""</f>
        <v/>
      </c>
      <c r="M399" s="114">
        <v>1747.08</v>
      </c>
      <c r="N399" s="7">
        <v>1747.08</v>
      </c>
      <c r="O399" s="7">
        <v>1747.08</v>
      </c>
      <c r="P399" s="7">
        <v>1747.08</v>
      </c>
      <c r="Q399">
        <v>1.3169999999999999</v>
      </c>
      <c r="R399">
        <v>1.3169999999999999</v>
      </c>
      <c r="S399">
        <v>1.3169999999999999</v>
      </c>
      <c r="T399">
        <v>1.3169999999999999</v>
      </c>
      <c r="U399">
        <f t="shared" si="240"/>
        <v>278</v>
      </c>
      <c r="V399">
        <f t="shared" si="240"/>
        <v>278</v>
      </c>
      <c r="W399">
        <f t="shared" si="240"/>
        <v>278</v>
      </c>
      <c r="X399">
        <f t="shared" si="235"/>
        <v>278</v>
      </c>
      <c r="Y399">
        <f t="shared" si="241"/>
        <v>48</v>
      </c>
      <c r="Z399">
        <f t="shared" si="241"/>
        <v>48</v>
      </c>
      <c r="AA399">
        <f t="shared" si="241"/>
        <v>48</v>
      </c>
      <c r="AB399">
        <f t="shared" si="236"/>
        <v>48</v>
      </c>
      <c r="AC399" s="212">
        <f t="shared" si="242"/>
        <v>1.335547559893299E-2</v>
      </c>
      <c r="AD399" s="212">
        <f t="shared" si="242"/>
        <v>1.335547559893299E-2</v>
      </c>
      <c r="AE399" s="212">
        <f t="shared" si="242"/>
        <v>1.335547559893299E-2</v>
      </c>
      <c r="AF399" s="212">
        <f t="shared" si="237"/>
        <v>1.335547559893299E-2</v>
      </c>
      <c r="AG399" s="166">
        <f t="shared" si="243"/>
        <v>2.0829999999999999E-4</v>
      </c>
      <c r="AH399" s="166">
        <f t="shared" si="243"/>
        <v>1.724</v>
      </c>
      <c r="AI399" s="166">
        <f t="shared" si="243"/>
        <v>2</v>
      </c>
      <c r="AJ399" s="166">
        <f t="shared" si="238"/>
        <v>4.6182900000000003E-4</v>
      </c>
      <c r="AK399" s="114" t="str">
        <f>""</f>
        <v/>
      </c>
      <c r="AL399" s="7" t="str">
        <f>""</f>
        <v/>
      </c>
      <c r="AM399" s="7" t="str">
        <f>""</f>
        <v/>
      </c>
      <c r="AN399" s="7" t="str">
        <f>""</f>
        <v/>
      </c>
      <c r="AO399" s="7" t="str">
        <f>""</f>
        <v/>
      </c>
      <c r="AP399" s="7" t="str">
        <f>""</f>
        <v/>
      </c>
      <c r="AQ399" s="7" t="str">
        <f>""</f>
        <v/>
      </c>
      <c r="AR399" s="7" t="str">
        <f>""</f>
        <v/>
      </c>
      <c r="AS399" s="7" t="str">
        <f>""</f>
        <v/>
      </c>
      <c r="AT399" s="7" t="str">
        <f>""</f>
        <v/>
      </c>
      <c r="AU399" s="7" t="str">
        <f>""</f>
        <v/>
      </c>
      <c r="AV399" s="7" t="str">
        <f>""</f>
        <v/>
      </c>
      <c r="AW399" s="7" t="str">
        <f>""</f>
        <v/>
      </c>
      <c r="AX399" s="7" t="str">
        <f>""</f>
        <v/>
      </c>
      <c r="AY399" s="7" t="str">
        <f>""</f>
        <v/>
      </c>
      <c r="AZ399" s="118">
        <f t="shared" si="244"/>
        <v>1.1000000000000001</v>
      </c>
      <c r="BA399" s="121" t="str">
        <f>""</f>
        <v/>
      </c>
      <c r="BB399" s="121" t="str">
        <f>""</f>
        <v/>
      </c>
      <c r="BC399" s="121" t="str">
        <f>""</f>
        <v/>
      </c>
    </row>
    <row r="400" spans="1:55" x14ac:dyDescent="0.25">
      <c r="A400" t="str">
        <f t="shared" si="239"/>
        <v>28511515</v>
      </c>
      <c r="D400">
        <v>2</v>
      </c>
      <c r="E400">
        <v>85</v>
      </c>
      <c r="F400">
        <v>115</v>
      </c>
      <c r="G400">
        <v>15</v>
      </c>
      <c r="H400">
        <v>15.9</v>
      </c>
      <c r="I400" t="str">
        <f>""</f>
        <v/>
      </c>
      <c r="J400" t="str">
        <f>""</f>
        <v/>
      </c>
      <c r="K400" t="str">
        <f>""</f>
        <v/>
      </c>
      <c r="L400" t="str">
        <f>""</f>
        <v/>
      </c>
      <c r="M400" s="114">
        <v>1936.98</v>
      </c>
      <c r="N400" s="7">
        <v>1936.98</v>
      </c>
      <c r="O400" s="7">
        <v>1936.98</v>
      </c>
      <c r="P400" s="7">
        <v>1936.98</v>
      </c>
      <c r="Q400">
        <v>1.3169999999999999</v>
      </c>
      <c r="R400">
        <v>1.3169999999999999</v>
      </c>
      <c r="S400">
        <v>1.3169999999999999</v>
      </c>
      <c r="T400">
        <v>1.3169999999999999</v>
      </c>
      <c r="U400">
        <f t="shared" si="240"/>
        <v>308</v>
      </c>
      <c r="V400">
        <f t="shared" si="240"/>
        <v>308</v>
      </c>
      <c r="W400">
        <f t="shared" si="240"/>
        <v>308</v>
      </c>
      <c r="X400">
        <f t="shared" si="235"/>
        <v>308</v>
      </c>
      <c r="Y400">
        <f t="shared" si="241"/>
        <v>53</v>
      </c>
      <c r="Z400">
        <f t="shared" si="241"/>
        <v>53</v>
      </c>
      <c r="AA400">
        <f t="shared" si="241"/>
        <v>53</v>
      </c>
      <c r="AB400">
        <f t="shared" si="236"/>
        <v>53</v>
      </c>
      <c r="AC400" s="212">
        <f t="shared" si="242"/>
        <v>1.6569835157091983E-2</v>
      </c>
      <c r="AD400" s="212">
        <f t="shared" si="242"/>
        <v>1.6569835157091983E-2</v>
      </c>
      <c r="AE400" s="212">
        <f t="shared" si="242"/>
        <v>1.6569835157091983E-2</v>
      </c>
      <c r="AF400" s="212">
        <f t="shared" si="237"/>
        <v>1.6569835157091983E-2</v>
      </c>
      <c r="AG400" s="166">
        <f t="shared" si="243"/>
        <v>2.0829999999999999E-4</v>
      </c>
      <c r="AH400" s="166">
        <f t="shared" si="243"/>
        <v>1.724</v>
      </c>
      <c r="AI400" s="166">
        <f t="shared" si="243"/>
        <v>2</v>
      </c>
      <c r="AJ400" s="166">
        <f t="shared" si="238"/>
        <v>4.6182900000000003E-4</v>
      </c>
      <c r="AK400" s="114" t="str">
        <f>""</f>
        <v/>
      </c>
      <c r="AL400" s="7" t="str">
        <f>""</f>
        <v/>
      </c>
      <c r="AM400" s="7" t="str">
        <f>""</f>
        <v/>
      </c>
      <c r="AN400" s="7" t="str">
        <f>""</f>
        <v/>
      </c>
      <c r="AO400" s="7" t="str">
        <f>""</f>
        <v/>
      </c>
      <c r="AP400" s="7" t="str">
        <f>""</f>
        <v/>
      </c>
      <c r="AQ400" s="7" t="str">
        <f>""</f>
        <v/>
      </c>
      <c r="AR400" s="7" t="str">
        <f>""</f>
        <v/>
      </c>
      <c r="AS400" s="7" t="str">
        <f>""</f>
        <v/>
      </c>
      <c r="AT400" s="7" t="str">
        <f>""</f>
        <v/>
      </c>
      <c r="AU400" s="7" t="str">
        <f>""</f>
        <v/>
      </c>
      <c r="AV400" s="7" t="str">
        <f>""</f>
        <v/>
      </c>
      <c r="AW400" s="7" t="str">
        <f>""</f>
        <v/>
      </c>
      <c r="AX400" s="7" t="str">
        <f>""</f>
        <v/>
      </c>
      <c r="AY400" s="7" t="str">
        <f>""</f>
        <v/>
      </c>
      <c r="AZ400" s="118">
        <f t="shared" si="244"/>
        <v>1.2</v>
      </c>
      <c r="BA400" s="121" t="str">
        <f>""</f>
        <v/>
      </c>
      <c r="BB400" s="121" t="str">
        <f>""</f>
        <v/>
      </c>
      <c r="BC400" s="121" t="str">
        <f>""</f>
        <v/>
      </c>
    </row>
    <row r="401" spans="1:55" x14ac:dyDescent="0.25">
      <c r="A401" t="str">
        <f t="shared" si="239"/>
        <v>28513515</v>
      </c>
      <c r="D401">
        <v>2</v>
      </c>
      <c r="E401">
        <v>85</v>
      </c>
      <c r="F401">
        <v>135</v>
      </c>
      <c r="G401">
        <v>15</v>
      </c>
      <c r="H401">
        <v>15.9</v>
      </c>
      <c r="I401" t="str">
        <f>""</f>
        <v/>
      </c>
      <c r="J401" t="str">
        <f>""</f>
        <v/>
      </c>
      <c r="K401" t="str">
        <f>""</f>
        <v/>
      </c>
      <c r="L401" t="str">
        <f>""</f>
        <v/>
      </c>
      <c r="M401" s="114">
        <v>2316.7800000000002</v>
      </c>
      <c r="N401" s="7">
        <v>2316.7800000000002</v>
      </c>
      <c r="O401" s="7">
        <v>2316.7800000000002</v>
      </c>
      <c r="P401" s="7">
        <v>2316.7800000000002</v>
      </c>
      <c r="Q401">
        <v>1.3169999999999999</v>
      </c>
      <c r="R401">
        <v>1.3169999999999999</v>
      </c>
      <c r="S401">
        <v>1.3169999999999999</v>
      </c>
      <c r="T401">
        <v>1.3169999999999999</v>
      </c>
      <c r="U401">
        <f t="shared" si="240"/>
        <v>368</v>
      </c>
      <c r="V401">
        <f t="shared" si="240"/>
        <v>368</v>
      </c>
      <c r="W401">
        <f t="shared" si="240"/>
        <v>368</v>
      </c>
      <c r="X401">
        <f t="shared" si="235"/>
        <v>368</v>
      </c>
      <c r="Y401">
        <f t="shared" si="241"/>
        <v>63</v>
      </c>
      <c r="Z401">
        <f t="shared" si="241"/>
        <v>63</v>
      </c>
      <c r="AA401">
        <f t="shared" si="241"/>
        <v>63</v>
      </c>
      <c r="AB401">
        <f t="shared" si="236"/>
        <v>63</v>
      </c>
      <c r="AC401" s="212">
        <f t="shared" si="242"/>
        <v>2.4191495720643903E-2</v>
      </c>
      <c r="AD401" s="212">
        <f t="shared" si="242"/>
        <v>2.4191495720643903E-2</v>
      </c>
      <c r="AE401" s="212">
        <f t="shared" si="242"/>
        <v>2.4191495720643903E-2</v>
      </c>
      <c r="AF401" s="212">
        <f t="shared" si="237"/>
        <v>2.4191495720643903E-2</v>
      </c>
      <c r="AG401" s="166">
        <f t="shared" si="243"/>
        <v>2.0829999999999999E-4</v>
      </c>
      <c r="AH401" s="166">
        <f t="shared" si="243"/>
        <v>1.724</v>
      </c>
      <c r="AI401" s="166">
        <f t="shared" si="243"/>
        <v>2</v>
      </c>
      <c r="AJ401" s="166">
        <f t="shared" si="238"/>
        <v>4.6182900000000003E-4</v>
      </c>
      <c r="AK401" s="114" t="str">
        <f>""</f>
        <v/>
      </c>
      <c r="AL401" s="7" t="str">
        <f>""</f>
        <v/>
      </c>
      <c r="AM401" s="7" t="str">
        <f>""</f>
        <v/>
      </c>
      <c r="AN401" s="7" t="str">
        <f>""</f>
        <v/>
      </c>
      <c r="AO401" s="7" t="str">
        <f>""</f>
        <v/>
      </c>
      <c r="AP401" s="7" t="str">
        <f>""</f>
        <v/>
      </c>
      <c r="AQ401" s="7" t="str">
        <f>""</f>
        <v/>
      </c>
      <c r="AR401" s="7" t="str">
        <f>""</f>
        <v/>
      </c>
      <c r="AS401" s="7" t="str">
        <f>""</f>
        <v/>
      </c>
      <c r="AT401" s="7" t="str">
        <f>""</f>
        <v/>
      </c>
      <c r="AU401" s="7" t="str">
        <f>""</f>
        <v/>
      </c>
      <c r="AV401" s="7" t="str">
        <f>""</f>
        <v/>
      </c>
      <c r="AW401" s="7" t="str">
        <f>""</f>
        <v/>
      </c>
      <c r="AX401" s="7" t="str">
        <f>""</f>
        <v/>
      </c>
      <c r="AY401" s="7" t="str">
        <f>""</f>
        <v/>
      </c>
      <c r="AZ401" s="118">
        <f t="shared" si="244"/>
        <v>1.4</v>
      </c>
      <c r="BA401" s="121" t="str">
        <f>""</f>
        <v/>
      </c>
      <c r="BB401" s="121" t="str">
        <f>""</f>
        <v/>
      </c>
      <c r="BC401" s="121" t="str">
        <f>""</f>
        <v/>
      </c>
    </row>
    <row r="402" spans="1:55" x14ac:dyDescent="0.25">
      <c r="A402" t="str">
        <f t="shared" si="239"/>
        <v>28515515</v>
      </c>
      <c r="D402">
        <v>2</v>
      </c>
      <c r="E402">
        <v>85</v>
      </c>
      <c r="F402">
        <v>155</v>
      </c>
      <c r="G402">
        <v>15</v>
      </c>
      <c r="H402">
        <v>15.9</v>
      </c>
      <c r="I402" t="str">
        <f>""</f>
        <v/>
      </c>
      <c r="J402" t="str">
        <f>""</f>
        <v/>
      </c>
      <c r="K402" t="str">
        <f>""</f>
        <v/>
      </c>
      <c r="L402" t="str">
        <f>""</f>
        <v/>
      </c>
      <c r="M402" s="114">
        <v>2696.58</v>
      </c>
      <c r="N402" s="7">
        <v>2696.58</v>
      </c>
      <c r="O402" s="7">
        <v>2696.58</v>
      </c>
      <c r="P402" s="7">
        <v>2696.58</v>
      </c>
      <c r="Q402">
        <v>1.3169999999999999</v>
      </c>
      <c r="R402">
        <v>1.3169999999999999</v>
      </c>
      <c r="S402">
        <v>1.3169999999999999</v>
      </c>
      <c r="T402">
        <v>1.3169999999999999</v>
      </c>
      <c r="U402">
        <f t="shared" si="240"/>
        <v>429</v>
      </c>
      <c r="V402">
        <f t="shared" si="240"/>
        <v>429</v>
      </c>
      <c r="W402">
        <f t="shared" si="240"/>
        <v>429</v>
      </c>
      <c r="X402">
        <f t="shared" si="235"/>
        <v>429</v>
      </c>
      <c r="Y402">
        <f t="shared" si="241"/>
        <v>74</v>
      </c>
      <c r="Z402">
        <f t="shared" si="241"/>
        <v>74</v>
      </c>
      <c r="AA402">
        <f t="shared" si="241"/>
        <v>74</v>
      </c>
      <c r="AB402">
        <f t="shared" si="236"/>
        <v>74</v>
      </c>
      <c r="AC402" s="212">
        <f t="shared" si="242"/>
        <v>3.4366622408099318E-2</v>
      </c>
      <c r="AD402" s="212">
        <f t="shared" si="242"/>
        <v>3.4366622408099318E-2</v>
      </c>
      <c r="AE402" s="212">
        <f t="shared" si="242"/>
        <v>3.4366622408099318E-2</v>
      </c>
      <c r="AF402" s="212">
        <f t="shared" si="237"/>
        <v>3.4366622408099318E-2</v>
      </c>
      <c r="AG402" s="166">
        <f t="shared" si="243"/>
        <v>2.0829999999999999E-4</v>
      </c>
      <c r="AH402" s="166">
        <f t="shared" si="243"/>
        <v>1.724</v>
      </c>
      <c r="AI402" s="166">
        <f t="shared" si="243"/>
        <v>2</v>
      </c>
      <c r="AJ402" s="166">
        <f t="shared" si="238"/>
        <v>4.6182900000000003E-4</v>
      </c>
      <c r="AK402" s="114" t="str">
        <f>""</f>
        <v/>
      </c>
      <c r="AL402" s="7" t="str">
        <f>""</f>
        <v/>
      </c>
      <c r="AM402" s="7" t="str">
        <f>""</f>
        <v/>
      </c>
      <c r="AN402" s="7" t="str">
        <f>""</f>
        <v/>
      </c>
      <c r="AO402" s="7" t="str">
        <f>""</f>
        <v/>
      </c>
      <c r="AP402" s="7" t="str">
        <f>""</f>
        <v/>
      </c>
      <c r="AQ402" s="7" t="str">
        <f>""</f>
        <v/>
      </c>
      <c r="AR402" s="7" t="str">
        <f>""</f>
        <v/>
      </c>
      <c r="AS402" s="7" t="str">
        <f>""</f>
        <v/>
      </c>
      <c r="AT402" s="7" t="str">
        <f>""</f>
        <v/>
      </c>
      <c r="AU402" s="7" t="str">
        <f>""</f>
        <v/>
      </c>
      <c r="AV402" s="7" t="str">
        <f>""</f>
        <v/>
      </c>
      <c r="AW402" s="7" t="str">
        <f>""</f>
        <v/>
      </c>
      <c r="AX402" s="7" t="str">
        <f>""</f>
        <v/>
      </c>
      <c r="AY402" s="7" t="str">
        <f>""</f>
        <v/>
      </c>
      <c r="AZ402" s="118">
        <f t="shared" si="244"/>
        <v>1.6</v>
      </c>
      <c r="BA402" s="121" t="str">
        <f>""</f>
        <v/>
      </c>
      <c r="BB402" s="121" t="str">
        <f>""</f>
        <v/>
      </c>
      <c r="BC402" s="121" t="str">
        <f>""</f>
        <v/>
      </c>
    </row>
    <row r="403" spans="1:55" x14ac:dyDescent="0.25">
      <c r="A403" t="str">
        <f t="shared" si="239"/>
        <v>28517515</v>
      </c>
      <c r="D403">
        <v>2</v>
      </c>
      <c r="E403">
        <v>85</v>
      </c>
      <c r="F403">
        <v>175</v>
      </c>
      <c r="G403">
        <v>15</v>
      </c>
      <c r="H403">
        <v>15.9</v>
      </c>
      <c r="I403" t="str">
        <f>""</f>
        <v/>
      </c>
      <c r="J403" t="str">
        <f>""</f>
        <v/>
      </c>
      <c r="K403" t="str">
        <f>""</f>
        <v/>
      </c>
      <c r="L403" t="str">
        <f>""</f>
        <v/>
      </c>
      <c r="M403" s="114">
        <v>3076.38</v>
      </c>
      <c r="N403" s="7">
        <v>3076.38</v>
      </c>
      <c r="O403" s="7">
        <v>3076.38</v>
      </c>
      <c r="P403" s="7">
        <v>3076.38</v>
      </c>
      <c r="Q403">
        <v>1.3169999999999999</v>
      </c>
      <c r="R403">
        <v>1.3169999999999999</v>
      </c>
      <c r="S403">
        <v>1.3169999999999999</v>
      </c>
      <c r="T403">
        <v>1.3169999999999999</v>
      </c>
      <c r="U403">
        <f t="shared" si="240"/>
        <v>489</v>
      </c>
      <c r="V403">
        <f t="shared" si="240"/>
        <v>489</v>
      </c>
      <c r="W403">
        <f t="shared" si="240"/>
        <v>489</v>
      </c>
      <c r="X403">
        <f t="shared" si="235"/>
        <v>489</v>
      </c>
      <c r="Y403">
        <f t="shared" si="241"/>
        <v>84</v>
      </c>
      <c r="Z403">
        <f t="shared" si="241"/>
        <v>84</v>
      </c>
      <c r="AA403">
        <f t="shared" si="241"/>
        <v>84</v>
      </c>
      <c r="AB403">
        <f t="shared" si="236"/>
        <v>84</v>
      </c>
      <c r="AC403" s="212">
        <f t="shared" si="242"/>
        <v>4.5554019984320897E-2</v>
      </c>
      <c r="AD403" s="212">
        <f t="shared" si="242"/>
        <v>4.5554019984320897E-2</v>
      </c>
      <c r="AE403" s="212">
        <f t="shared" si="242"/>
        <v>4.5554019984320897E-2</v>
      </c>
      <c r="AF403" s="212">
        <f t="shared" si="237"/>
        <v>4.5554019984320897E-2</v>
      </c>
      <c r="AG403" s="166">
        <f t="shared" si="243"/>
        <v>2.0829999999999999E-4</v>
      </c>
      <c r="AH403" s="166">
        <f t="shared" si="243"/>
        <v>1.724</v>
      </c>
      <c r="AI403" s="166">
        <f t="shared" si="243"/>
        <v>2</v>
      </c>
      <c r="AJ403" s="166">
        <f t="shared" si="238"/>
        <v>4.6182900000000003E-4</v>
      </c>
      <c r="AK403" s="114" t="str">
        <f>""</f>
        <v/>
      </c>
      <c r="AL403" s="7" t="str">
        <f>""</f>
        <v/>
      </c>
      <c r="AM403" s="7" t="str">
        <f>""</f>
        <v/>
      </c>
      <c r="AN403" s="7" t="str">
        <f>""</f>
        <v/>
      </c>
      <c r="AO403" s="7" t="str">
        <f>""</f>
        <v/>
      </c>
      <c r="AP403" s="7" t="str">
        <f>""</f>
        <v/>
      </c>
      <c r="AQ403" s="7" t="str">
        <f>""</f>
        <v/>
      </c>
      <c r="AR403" s="7" t="str">
        <f>""</f>
        <v/>
      </c>
      <c r="AS403" s="7" t="str">
        <f>""</f>
        <v/>
      </c>
      <c r="AT403" s="7" t="str">
        <f>""</f>
        <v/>
      </c>
      <c r="AU403" s="7" t="str">
        <f>""</f>
        <v/>
      </c>
      <c r="AV403" s="7" t="str">
        <f>""</f>
        <v/>
      </c>
      <c r="AW403" s="7" t="str">
        <f>""</f>
        <v/>
      </c>
      <c r="AX403" s="7" t="str">
        <f>""</f>
        <v/>
      </c>
      <c r="AY403" s="7" t="str">
        <f>""</f>
        <v/>
      </c>
      <c r="AZ403" s="118">
        <f t="shared" si="244"/>
        <v>1.8</v>
      </c>
      <c r="BA403" s="121" t="str">
        <f>""</f>
        <v/>
      </c>
      <c r="BB403" s="121" t="str">
        <f>""</f>
        <v/>
      </c>
      <c r="BC403" s="121" t="str">
        <f>""</f>
        <v/>
      </c>
    </row>
    <row r="404" spans="1:55" x14ac:dyDescent="0.25">
      <c r="A404" t="str">
        <f t="shared" si="239"/>
        <v>28519515</v>
      </c>
      <c r="D404">
        <v>2</v>
      </c>
      <c r="E404">
        <v>85</v>
      </c>
      <c r="F404">
        <v>195</v>
      </c>
      <c r="G404">
        <v>15</v>
      </c>
      <c r="H404">
        <v>15.9</v>
      </c>
      <c r="I404" t="str">
        <f>""</f>
        <v/>
      </c>
      <c r="J404" t="str">
        <f>""</f>
        <v/>
      </c>
      <c r="K404" t="str">
        <f>""</f>
        <v/>
      </c>
      <c r="L404" t="str">
        <f>""</f>
        <v/>
      </c>
      <c r="M404" s="114">
        <v>3456.18</v>
      </c>
      <c r="N404" s="7">
        <v>3456.18</v>
      </c>
      <c r="O404" s="7">
        <v>3456.18</v>
      </c>
      <c r="P404" s="7">
        <v>3456.18</v>
      </c>
      <c r="Q404">
        <v>1.3169999999999999</v>
      </c>
      <c r="R404">
        <v>1.3169999999999999</v>
      </c>
      <c r="S404">
        <v>1.3169999999999999</v>
      </c>
      <c r="T404">
        <v>1.3169999999999999</v>
      </c>
      <c r="U404">
        <f t="shared" si="240"/>
        <v>549</v>
      </c>
      <c r="V404">
        <f t="shared" si="240"/>
        <v>549</v>
      </c>
      <c r="W404">
        <f t="shared" si="240"/>
        <v>549</v>
      </c>
      <c r="X404">
        <f t="shared" si="235"/>
        <v>549</v>
      </c>
      <c r="Y404">
        <f t="shared" si="241"/>
        <v>94</v>
      </c>
      <c r="Z404">
        <f t="shared" si="241"/>
        <v>94</v>
      </c>
      <c r="AA404">
        <f t="shared" si="241"/>
        <v>94</v>
      </c>
      <c r="AB404">
        <f t="shared" si="236"/>
        <v>94</v>
      </c>
      <c r="AC404" s="212">
        <f t="shared" si="242"/>
        <v>5.8583468482728468E-2</v>
      </c>
      <c r="AD404" s="212">
        <f t="shared" si="242"/>
        <v>5.8583468482728468E-2</v>
      </c>
      <c r="AE404" s="212">
        <f t="shared" si="242"/>
        <v>5.8583468482728468E-2</v>
      </c>
      <c r="AF404" s="212">
        <f t="shared" si="237"/>
        <v>5.8583468482728468E-2</v>
      </c>
      <c r="AG404" s="166">
        <f t="shared" si="243"/>
        <v>2.0829999999999999E-4</v>
      </c>
      <c r="AH404" s="166">
        <f t="shared" si="243"/>
        <v>1.724</v>
      </c>
      <c r="AI404" s="166">
        <f t="shared" si="243"/>
        <v>2</v>
      </c>
      <c r="AJ404" s="166">
        <f t="shared" si="238"/>
        <v>4.6182900000000003E-4</v>
      </c>
      <c r="AK404" s="114" t="str">
        <f>""</f>
        <v/>
      </c>
      <c r="AL404" s="7" t="str">
        <f>""</f>
        <v/>
      </c>
      <c r="AM404" s="7" t="str">
        <f>""</f>
        <v/>
      </c>
      <c r="AN404" s="7" t="str">
        <f>""</f>
        <v/>
      </c>
      <c r="AO404" s="7" t="str">
        <f>""</f>
        <v/>
      </c>
      <c r="AP404" s="7" t="str">
        <f>""</f>
        <v/>
      </c>
      <c r="AQ404" s="7" t="str">
        <f>""</f>
        <v/>
      </c>
      <c r="AR404" s="7" t="str">
        <f>""</f>
        <v/>
      </c>
      <c r="AS404" s="7" t="str">
        <f>""</f>
        <v/>
      </c>
      <c r="AT404" s="7" t="str">
        <f>""</f>
        <v/>
      </c>
      <c r="AU404" s="7" t="str">
        <f>""</f>
        <v/>
      </c>
      <c r="AV404" s="7" t="str">
        <f>""</f>
        <v/>
      </c>
      <c r="AW404" s="7" t="str">
        <f>""</f>
        <v/>
      </c>
      <c r="AX404" s="7" t="str">
        <f>""</f>
        <v/>
      </c>
      <c r="AY404" s="7" t="str">
        <f>""</f>
        <v/>
      </c>
      <c r="AZ404" s="118">
        <f t="shared" si="244"/>
        <v>2</v>
      </c>
      <c r="BA404" s="121" t="str">
        <f>""</f>
        <v/>
      </c>
      <c r="BB404" s="121" t="str">
        <f>""</f>
        <v/>
      </c>
      <c r="BC404" s="121" t="str">
        <f>""</f>
        <v/>
      </c>
    </row>
    <row r="405" spans="1:55" x14ac:dyDescent="0.25">
      <c r="A405" t="str">
        <f t="shared" si="239"/>
        <v>28521515</v>
      </c>
      <c r="D405">
        <v>2</v>
      </c>
      <c r="E405">
        <v>85</v>
      </c>
      <c r="F405">
        <v>215</v>
      </c>
      <c r="G405">
        <v>15</v>
      </c>
      <c r="H405">
        <v>15.9</v>
      </c>
      <c r="I405" t="str">
        <f>""</f>
        <v/>
      </c>
      <c r="J405" t="str">
        <f>""</f>
        <v/>
      </c>
      <c r="K405" t="str">
        <f>""</f>
        <v/>
      </c>
      <c r="L405" t="str">
        <f>""</f>
        <v/>
      </c>
      <c r="M405" s="114">
        <v>3835.98</v>
      </c>
      <c r="N405" s="7">
        <v>3835.98</v>
      </c>
      <c r="O405" s="7">
        <v>3835.98</v>
      </c>
      <c r="P405" s="7">
        <v>3835.98</v>
      </c>
      <c r="Q405">
        <v>1.3169999999999999</v>
      </c>
      <c r="R405">
        <v>1.3169999999999999</v>
      </c>
      <c r="S405">
        <v>1.3169999999999999</v>
      </c>
      <c r="T405">
        <v>1.3169999999999999</v>
      </c>
      <c r="U405">
        <f t="shared" si="240"/>
        <v>610</v>
      </c>
      <c r="V405">
        <f t="shared" si="240"/>
        <v>610</v>
      </c>
      <c r="W405">
        <f t="shared" si="240"/>
        <v>610</v>
      </c>
      <c r="X405">
        <f t="shared" si="235"/>
        <v>610</v>
      </c>
      <c r="Y405">
        <f t="shared" si="241"/>
        <v>105</v>
      </c>
      <c r="Z405">
        <f t="shared" si="241"/>
        <v>105</v>
      </c>
      <c r="AA405">
        <f t="shared" si="241"/>
        <v>105</v>
      </c>
      <c r="AB405">
        <f t="shared" si="236"/>
        <v>105</v>
      </c>
      <c r="AC405" s="212">
        <f t="shared" si="242"/>
        <v>7.4890637106084942E-2</v>
      </c>
      <c r="AD405" s="212">
        <f t="shared" si="242"/>
        <v>7.4890637106084942E-2</v>
      </c>
      <c r="AE405" s="212">
        <f t="shared" si="242"/>
        <v>7.4890637106084942E-2</v>
      </c>
      <c r="AF405" s="212">
        <f t="shared" si="237"/>
        <v>7.4890637106084942E-2</v>
      </c>
      <c r="AG405" s="166">
        <f t="shared" si="243"/>
        <v>2.0829999999999999E-4</v>
      </c>
      <c r="AH405" s="166">
        <f t="shared" si="243"/>
        <v>1.724</v>
      </c>
      <c r="AI405" s="166">
        <f t="shared" si="243"/>
        <v>2</v>
      </c>
      <c r="AJ405" s="166">
        <f t="shared" si="238"/>
        <v>4.6182900000000003E-4</v>
      </c>
      <c r="AK405" s="114" t="str">
        <f>""</f>
        <v/>
      </c>
      <c r="AL405" s="7" t="str">
        <f>""</f>
        <v/>
      </c>
      <c r="AM405" s="7" t="str">
        <f>""</f>
        <v/>
      </c>
      <c r="AN405" s="7" t="str">
        <f>""</f>
        <v/>
      </c>
      <c r="AO405" s="7" t="str">
        <f>""</f>
        <v/>
      </c>
      <c r="AP405" s="7" t="str">
        <f>""</f>
        <v/>
      </c>
      <c r="AQ405" s="7" t="str">
        <f>""</f>
        <v/>
      </c>
      <c r="AR405" s="7" t="str">
        <f>""</f>
        <v/>
      </c>
      <c r="AS405" s="7" t="str">
        <f>""</f>
        <v/>
      </c>
      <c r="AT405" s="7" t="str">
        <f>""</f>
        <v/>
      </c>
      <c r="AU405" s="7" t="str">
        <f>""</f>
        <v/>
      </c>
      <c r="AV405" s="7" t="str">
        <f>""</f>
        <v/>
      </c>
      <c r="AW405" s="7" t="str">
        <f>""</f>
        <v/>
      </c>
      <c r="AX405" s="7" t="str">
        <f>""</f>
        <v/>
      </c>
      <c r="AY405" s="7" t="str">
        <f>""</f>
        <v/>
      </c>
      <c r="AZ405" s="118">
        <f t="shared" si="244"/>
        <v>2.2000000000000002</v>
      </c>
      <c r="BA405" s="121" t="str">
        <f>""</f>
        <v/>
      </c>
      <c r="BB405" s="121" t="str">
        <f>""</f>
        <v/>
      </c>
      <c r="BC405" s="121" t="str">
        <f>""</f>
        <v/>
      </c>
    </row>
    <row r="406" spans="1:55" x14ac:dyDescent="0.25">
      <c r="A406" t="str">
        <f t="shared" si="239"/>
        <v>28523515</v>
      </c>
      <c r="D406">
        <v>2</v>
      </c>
      <c r="E406">
        <v>85</v>
      </c>
      <c r="F406">
        <v>235</v>
      </c>
      <c r="G406">
        <v>15</v>
      </c>
      <c r="H406">
        <v>15.9</v>
      </c>
      <c r="I406" t="str">
        <f>""</f>
        <v/>
      </c>
      <c r="J406" t="str">
        <f>""</f>
        <v/>
      </c>
      <c r="K406" t="str">
        <f>""</f>
        <v/>
      </c>
      <c r="L406" t="str">
        <f>""</f>
        <v/>
      </c>
      <c r="M406" s="114">
        <v>4215.78</v>
      </c>
      <c r="N406" s="7">
        <v>4215.78</v>
      </c>
      <c r="O406" s="7">
        <v>4215.78</v>
      </c>
      <c r="P406" s="7">
        <v>4215.78</v>
      </c>
      <c r="Q406">
        <v>1.3169999999999999</v>
      </c>
      <c r="R406">
        <v>1.3169999999999999</v>
      </c>
      <c r="S406">
        <v>1.3169999999999999</v>
      </c>
      <c r="T406">
        <v>1.3169999999999999</v>
      </c>
      <c r="U406">
        <f t="shared" si="240"/>
        <v>670</v>
      </c>
      <c r="V406">
        <f t="shared" si="240"/>
        <v>670</v>
      </c>
      <c r="W406">
        <f t="shared" si="240"/>
        <v>670</v>
      </c>
      <c r="X406">
        <f t="shared" si="235"/>
        <v>670</v>
      </c>
      <c r="Y406">
        <f t="shared" si="241"/>
        <v>115</v>
      </c>
      <c r="Z406">
        <f t="shared" si="241"/>
        <v>115</v>
      </c>
      <c r="AA406">
        <f t="shared" si="241"/>
        <v>115</v>
      </c>
      <c r="AB406">
        <f t="shared" si="236"/>
        <v>115</v>
      </c>
      <c r="AC406" s="212">
        <f t="shared" si="242"/>
        <v>9.2006306143210009E-2</v>
      </c>
      <c r="AD406" s="212">
        <f t="shared" si="242"/>
        <v>9.2006306143210009E-2</v>
      </c>
      <c r="AE406" s="212">
        <f t="shared" si="242"/>
        <v>9.2006306143210009E-2</v>
      </c>
      <c r="AF406" s="212">
        <f t="shared" si="237"/>
        <v>9.2006306143210009E-2</v>
      </c>
      <c r="AG406" s="166">
        <f t="shared" si="243"/>
        <v>2.0829999999999999E-4</v>
      </c>
      <c r="AH406" s="166">
        <f t="shared" si="243"/>
        <v>1.724</v>
      </c>
      <c r="AI406" s="166">
        <f t="shared" si="243"/>
        <v>2</v>
      </c>
      <c r="AJ406" s="166">
        <f t="shared" si="238"/>
        <v>4.6182900000000003E-4</v>
      </c>
      <c r="AK406" s="114" t="str">
        <f>""</f>
        <v/>
      </c>
      <c r="AL406" s="7" t="str">
        <f>""</f>
        <v/>
      </c>
      <c r="AM406" s="7" t="str">
        <f>""</f>
        <v/>
      </c>
      <c r="AN406" s="7" t="str">
        <f>""</f>
        <v/>
      </c>
      <c r="AO406" s="7" t="str">
        <f>""</f>
        <v/>
      </c>
      <c r="AP406" s="7" t="str">
        <f>""</f>
        <v/>
      </c>
      <c r="AQ406" s="7" t="str">
        <f>""</f>
        <v/>
      </c>
      <c r="AR406" s="7" t="str">
        <f>""</f>
        <v/>
      </c>
      <c r="AS406" s="7" t="str">
        <f>""</f>
        <v/>
      </c>
      <c r="AT406" s="7" t="str">
        <f>""</f>
        <v/>
      </c>
      <c r="AU406" s="7" t="str">
        <f>""</f>
        <v/>
      </c>
      <c r="AV406" s="7" t="str">
        <f>""</f>
        <v/>
      </c>
      <c r="AW406" s="7" t="str">
        <f>""</f>
        <v/>
      </c>
      <c r="AX406" s="7" t="str">
        <f>""</f>
        <v/>
      </c>
      <c r="AY406" s="7" t="str">
        <f>""</f>
        <v/>
      </c>
      <c r="AZ406" s="118">
        <f t="shared" si="244"/>
        <v>2.4</v>
      </c>
      <c r="BA406" s="121" t="str">
        <f>""</f>
        <v/>
      </c>
      <c r="BB406" s="121" t="str">
        <f>""</f>
        <v/>
      </c>
      <c r="BC406" s="121" t="str">
        <f>""</f>
        <v/>
      </c>
    </row>
    <row r="407" spans="1:55" x14ac:dyDescent="0.25">
      <c r="A407" t="str">
        <f t="shared" si="239"/>
        <v>2905515</v>
      </c>
      <c r="D407">
        <v>2</v>
      </c>
      <c r="E407">
        <v>90</v>
      </c>
      <c r="F407">
        <v>55</v>
      </c>
      <c r="G407">
        <v>15</v>
      </c>
      <c r="H407">
        <v>15.9</v>
      </c>
      <c r="I407" t="str">
        <f>""</f>
        <v/>
      </c>
      <c r="J407" t="str">
        <f>""</f>
        <v/>
      </c>
      <c r="K407" t="str">
        <f>""</f>
        <v/>
      </c>
      <c r="L407" t="str">
        <f>""</f>
        <v/>
      </c>
      <c r="M407" s="114">
        <v>808.08</v>
      </c>
      <c r="N407" s="7">
        <v>808.08</v>
      </c>
      <c r="O407" s="7">
        <v>808.08</v>
      </c>
      <c r="P407" s="7">
        <v>808.08</v>
      </c>
      <c r="Q407">
        <v>1.3107</v>
      </c>
      <c r="R407">
        <v>1.3107</v>
      </c>
      <c r="S407">
        <v>1.3107</v>
      </c>
      <c r="T407">
        <v>1.3107</v>
      </c>
      <c r="U407">
        <f t="shared" si="240"/>
        <v>130</v>
      </c>
      <c r="V407">
        <f t="shared" si="240"/>
        <v>130</v>
      </c>
      <c r="W407">
        <f t="shared" si="240"/>
        <v>130</v>
      </c>
      <c r="X407">
        <f t="shared" si="235"/>
        <v>130</v>
      </c>
      <c r="Y407">
        <f t="shared" si="241"/>
        <v>22</v>
      </c>
      <c r="Z407">
        <f t="shared" si="241"/>
        <v>22</v>
      </c>
      <c r="AA407">
        <f t="shared" si="241"/>
        <v>22</v>
      </c>
      <c r="AB407">
        <f t="shared" si="236"/>
        <v>22</v>
      </c>
      <c r="AC407" s="212">
        <f t="shared" si="242"/>
        <v>2.5323756611753045E-3</v>
      </c>
      <c r="AD407" s="212">
        <f t="shared" si="242"/>
        <v>2.5323756611753045E-3</v>
      </c>
      <c r="AE407" s="212">
        <f t="shared" si="242"/>
        <v>2.5323756611753045E-3</v>
      </c>
      <c r="AF407" s="212">
        <f t="shared" si="237"/>
        <v>2.5323756611753045E-3</v>
      </c>
      <c r="AG407" s="166">
        <f t="shared" si="243"/>
        <v>2.0829999999999999E-4</v>
      </c>
      <c r="AH407" s="166">
        <f t="shared" si="243"/>
        <v>1.724</v>
      </c>
      <c r="AI407" s="166">
        <f t="shared" si="243"/>
        <v>2</v>
      </c>
      <c r="AJ407" s="166">
        <f t="shared" si="238"/>
        <v>4.6182900000000003E-4</v>
      </c>
      <c r="AK407" s="114" t="str">
        <f>""</f>
        <v/>
      </c>
      <c r="AL407" s="7" t="str">
        <f>""</f>
        <v/>
      </c>
      <c r="AM407" s="7" t="str">
        <f>""</f>
        <v/>
      </c>
      <c r="AN407" s="7" t="str">
        <f>""</f>
        <v/>
      </c>
      <c r="AO407" s="7" t="str">
        <f>""</f>
        <v/>
      </c>
      <c r="AP407" s="7" t="str">
        <f>""</f>
        <v/>
      </c>
      <c r="AQ407" s="7" t="str">
        <f>""</f>
        <v/>
      </c>
      <c r="AR407" s="7" t="str">
        <f>""</f>
        <v/>
      </c>
      <c r="AS407" s="7" t="str">
        <f>""</f>
        <v/>
      </c>
      <c r="AT407" s="7" t="str">
        <f>""</f>
        <v/>
      </c>
      <c r="AU407" s="7" t="str">
        <f>""</f>
        <v/>
      </c>
      <c r="AV407" s="7" t="str">
        <f>""</f>
        <v/>
      </c>
      <c r="AW407" s="7" t="str">
        <f>""</f>
        <v/>
      </c>
      <c r="AX407" s="7" t="str">
        <f>""</f>
        <v/>
      </c>
      <c r="AY407" s="7" t="str">
        <f>""</f>
        <v/>
      </c>
      <c r="AZ407" s="118">
        <f t="shared" si="244"/>
        <v>0.6</v>
      </c>
      <c r="BA407" s="121" t="str">
        <f>""</f>
        <v/>
      </c>
      <c r="BB407" s="121" t="str">
        <f>""</f>
        <v/>
      </c>
      <c r="BC407" s="121" t="str">
        <f>""</f>
        <v/>
      </c>
    </row>
    <row r="408" spans="1:55" x14ac:dyDescent="0.25">
      <c r="A408" t="str">
        <f t="shared" si="239"/>
        <v>2906515</v>
      </c>
      <c r="D408">
        <v>2</v>
      </c>
      <c r="E408">
        <v>90</v>
      </c>
      <c r="F408">
        <v>65</v>
      </c>
      <c r="G408">
        <v>15</v>
      </c>
      <c r="H408">
        <v>15.9</v>
      </c>
      <c r="I408" t="str">
        <f>""</f>
        <v/>
      </c>
      <c r="J408" t="str">
        <f>""</f>
        <v/>
      </c>
      <c r="K408" t="str">
        <f>""</f>
        <v/>
      </c>
      <c r="L408" t="str">
        <f>""</f>
        <v/>
      </c>
      <c r="M408" s="114">
        <v>1000.48</v>
      </c>
      <c r="N408" s="7">
        <v>1000.48</v>
      </c>
      <c r="O408" s="7">
        <v>1000.48</v>
      </c>
      <c r="P408" s="7">
        <v>1000.48</v>
      </c>
      <c r="Q408">
        <v>1.3107</v>
      </c>
      <c r="R408">
        <v>1.3107</v>
      </c>
      <c r="S408">
        <v>1.3107</v>
      </c>
      <c r="T408">
        <v>1.3107</v>
      </c>
      <c r="U408">
        <f t="shared" si="240"/>
        <v>160</v>
      </c>
      <c r="V408">
        <f t="shared" si="240"/>
        <v>160</v>
      </c>
      <c r="W408">
        <f t="shared" si="240"/>
        <v>160</v>
      </c>
      <c r="X408">
        <f t="shared" si="235"/>
        <v>160</v>
      </c>
      <c r="Y408">
        <f t="shared" si="241"/>
        <v>28</v>
      </c>
      <c r="Z408">
        <f t="shared" si="241"/>
        <v>28</v>
      </c>
      <c r="AA408">
        <f t="shared" si="241"/>
        <v>28</v>
      </c>
      <c r="AB408">
        <f t="shared" si="236"/>
        <v>28</v>
      </c>
      <c r="AC408" s="212">
        <f t="shared" si="242"/>
        <v>4.1939733073762964E-3</v>
      </c>
      <c r="AD408" s="212">
        <f t="shared" si="242"/>
        <v>4.1939733073762964E-3</v>
      </c>
      <c r="AE408" s="212">
        <f t="shared" si="242"/>
        <v>4.1939733073762964E-3</v>
      </c>
      <c r="AF408" s="212">
        <f t="shared" si="237"/>
        <v>4.1939733073762964E-3</v>
      </c>
      <c r="AG408" s="166">
        <f t="shared" si="243"/>
        <v>2.0829999999999999E-4</v>
      </c>
      <c r="AH408" s="166">
        <f t="shared" si="243"/>
        <v>1.724</v>
      </c>
      <c r="AI408" s="166">
        <f t="shared" si="243"/>
        <v>2</v>
      </c>
      <c r="AJ408" s="166">
        <f t="shared" si="238"/>
        <v>4.6182900000000003E-4</v>
      </c>
      <c r="AK408" s="114" t="str">
        <f>""</f>
        <v/>
      </c>
      <c r="AL408" s="7" t="str">
        <f>""</f>
        <v/>
      </c>
      <c r="AM408" s="7" t="str">
        <f>""</f>
        <v/>
      </c>
      <c r="AN408" s="7" t="str">
        <f>""</f>
        <v/>
      </c>
      <c r="AO408" s="7" t="str">
        <f>""</f>
        <v/>
      </c>
      <c r="AP408" s="7" t="str">
        <f>""</f>
        <v/>
      </c>
      <c r="AQ408" s="7" t="str">
        <f>""</f>
        <v/>
      </c>
      <c r="AR408" s="7" t="str">
        <f>""</f>
        <v/>
      </c>
      <c r="AS408" s="7" t="str">
        <f>""</f>
        <v/>
      </c>
      <c r="AT408" s="7" t="str">
        <f>""</f>
        <v/>
      </c>
      <c r="AU408" s="7" t="str">
        <f>""</f>
        <v/>
      </c>
      <c r="AV408" s="7" t="str">
        <f>""</f>
        <v/>
      </c>
      <c r="AW408" s="7" t="str">
        <f>""</f>
        <v/>
      </c>
      <c r="AX408" s="7" t="str">
        <f>""</f>
        <v/>
      </c>
      <c r="AY408" s="7" t="str">
        <f>""</f>
        <v/>
      </c>
      <c r="AZ408" s="118">
        <f t="shared" si="244"/>
        <v>0.7</v>
      </c>
      <c r="BA408" s="121" t="str">
        <f>""</f>
        <v/>
      </c>
      <c r="BB408" s="121" t="str">
        <f>""</f>
        <v/>
      </c>
      <c r="BC408" s="121" t="str">
        <f>""</f>
        <v/>
      </c>
    </row>
    <row r="409" spans="1:55" x14ac:dyDescent="0.25">
      <c r="A409" t="str">
        <f t="shared" si="239"/>
        <v>2907515</v>
      </c>
      <c r="D409">
        <v>2</v>
      </c>
      <c r="E409">
        <v>90</v>
      </c>
      <c r="F409">
        <v>75</v>
      </c>
      <c r="G409">
        <v>15</v>
      </c>
      <c r="H409">
        <v>15.9</v>
      </c>
      <c r="I409" t="str">
        <f>""</f>
        <v/>
      </c>
      <c r="J409" t="str">
        <f>""</f>
        <v/>
      </c>
      <c r="K409" t="str">
        <f>""</f>
        <v/>
      </c>
      <c r="L409" t="str">
        <f>""</f>
        <v/>
      </c>
      <c r="M409" s="114">
        <v>1192.8800000000001</v>
      </c>
      <c r="N409" s="7">
        <v>1192.8800000000001</v>
      </c>
      <c r="O409" s="7">
        <v>1192.8800000000001</v>
      </c>
      <c r="P409" s="7">
        <v>1192.8800000000001</v>
      </c>
      <c r="Q409">
        <v>1.3107</v>
      </c>
      <c r="R409">
        <v>1.3107</v>
      </c>
      <c r="S409">
        <v>1.3107</v>
      </c>
      <c r="T409">
        <v>1.3107</v>
      </c>
      <c r="U409">
        <f t="shared" si="240"/>
        <v>191</v>
      </c>
      <c r="V409">
        <f t="shared" si="240"/>
        <v>191</v>
      </c>
      <c r="W409">
        <f t="shared" si="240"/>
        <v>191</v>
      </c>
      <c r="X409">
        <f t="shared" si="235"/>
        <v>191</v>
      </c>
      <c r="Y409">
        <f t="shared" si="241"/>
        <v>33</v>
      </c>
      <c r="Z409">
        <f t="shared" si="241"/>
        <v>33</v>
      </c>
      <c r="AA409">
        <f t="shared" si="241"/>
        <v>33</v>
      </c>
      <c r="AB409">
        <f t="shared" si="236"/>
        <v>33</v>
      </c>
      <c r="AC409" s="212">
        <f t="shared" si="242"/>
        <v>5.9551771966177523E-3</v>
      </c>
      <c r="AD409" s="212">
        <f t="shared" si="242"/>
        <v>5.9551771966177523E-3</v>
      </c>
      <c r="AE409" s="212">
        <f t="shared" si="242"/>
        <v>5.9551771966177523E-3</v>
      </c>
      <c r="AF409" s="212">
        <f t="shared" si="237"/>
        <v>5.9551771966177523E-3</v>
      </c>
      <c r="AG409" s="166">
        <f t="shared" si="243"/>
        <v>2.0829999999999999E-4</v>
      </c>
      <c r="AH409" s="166">
        <f t="shared" si="243"/>
        <v>1.724</v>
      </c>
      <c r="AI409" s="166">
        <f t="shared" si="243"/>
        <v>2</v>
      </c>
      <c r="AJ409" s="166">
        <f t="shared" si="238"/>
        <v>4.6182900000000003E-4</v>
      </c>
      <c r="AK409" s="114" t="str">
        <f>""</f>
        <v/>
      </c>
      <c r="AL409" s="7" t="str">
        <f>""</f>
        <v/>
      </c>
      <c r="AM409" s="7" t="str">
        <f>""</f>
        <v/>
      </c>
      <c r="AN409" s="7" t="str">
        <f>""</f>
        <v/>
      </c>
      <c r="AO409" s="7" t="str">
        <f>""</f>
        <v/>
      </c>
      <c r="AP409" s="7" t="str">
        <f>""</f>
        <v/>
      </c>
      <c r="AQ409" s="7" t="str">
        <f>""</f>
        <v/>
      </c>
      <c r="AR409" s="7" t="str">
        <f>""</f>
        <v/>
      </c>
      <c r="AS409" s="7" t="str">
        <f>""</f>
        <v/>
      </c>
      <c r="AT409" s="7" t="str">
        <f>""</f>
        <v/>
      </c>
      <c r="AU409" s="7" t="str">
        <f>""</f>
        <v/>
      </c>
      <c r="AV409" s="7" t="str">
        <f>""</f>
        <v/>
      </c>
      <c r="AW409" s="7" t="str">
        <f>""</f>
        <v/>
      </c>
      <c r="AX409" s="7" t="str">
        <f>""</f>
        <v/>
      </c>
      <c r="AY409" s="7" t="str">
        <f>""</f>
        <v/>
      </c>
      <c r="AZ409" s="118">
        <f t="shared" si="244"/>
        <v>0.8</v>
      </c>
      <c r="BA409" s="121" t="str">
        <f>""</f>
        <v/>
      </c>
      <c r="BB409" s="121" t="str">
        <f>""</f>
        <v/>
      </c>
      <c r="BC409" s="121" t="str">
        <f>""</f>
        <v/>
      </c>
    </row>
    <row r="410" spans="1:55" x14ac:dyDescent="0.25">
      <c r="A410" t="str">
        <f t="shared" si="239"/>
        <v>2908515</v>
      </c>
      <c r="D410">
        <v>2</v>
      </c>
      <c r="E410">
        <v>90</v>
      </c>
      <c r="F410">
        <v>85</v>
      </c>
      <c r="G410">
        <v>15</v>
      </c>
      <c r="H410">
        <v>15.9</v>
      </c>
      <c r="I410" t="str">
        <f>""</f>
        <v/>
      </c>
      <c r="J410" t="str">
        <f>""</f>
        <v/>
      </c>
      <c r="K410" t="str">
        <f>""</f>
        <v/>
      </c>
      <c r="L410" t="str">
        <f>""</f>
        <v/>
      </c>
      <c r="M410" s="114">
        <v>1385.28</v>
      </c>
      <c r="N410" s="7">
        <v>1385.28</v>
      </c>
      <c r="O410" s="7">
        <v>1385.28</v>
      </c>
      <c r="P410" s="7">
        <v>1385.28</v>
      </c>
      <c r="Q410">
        <v>1.3107</v>
      </c>
      <c r="R410">
        <v>1.3107</v>
      </c>
      <c r="S410">
        <v>1.3107</v>
      </c>
      <c r="T410">
        <v>1.3107</v>
      </c>
      <c r="U410">
        <f t="shared" si="240"/>
        <v>222</v>
      </c>
      <c r="V410">
        <f t="shared" si="240"/>
        <v>222</v>
      </c>
      <c r="W410">
        <f t="shared" si="240"/>
        <v>222</v>
      </c>
      <c r="X410">
        <f t="shared" si="235"/>
        <v>222</v>
      </c>
      <c r="Y410">
        <f t="shared" si="241"/>
        <v>38</v>
      </c>
      <c r="Z410">
        <f t="shared" si="241"/>
        <v>38</v>
      </c>
      <c r="AA410">
        <f t="shared" si="241"/>
        <v>38</v>
      </c>
      <c r="AB410">
        <f t="shared" si="236"/>
        <v>38</v>
      </c>
      <c r="AC410" s="212">
        <f t="shared" si="242"/>
        <v>8.0605297754209691E-3</v>
      </c>
      <c r="AD410" s="212">
        <f t="shared" si="242"/>
        <v>8.0605297754209691E-3</v>
      </c>
      <c r="AE410" s="212">
        <f t="shared" si="242"/>
        <v>8.0605297754209691E-3</v>
      </c>
      <c r="AF410" s="212">
        <f t="shared" si="237"/>
        <v>8.0605297754209691E-3</v>
      </c>
      <c r="AG410" s="166">
        <f t="shared" si="243"/>
        <v>2.0829999999999999E-4</v>
      </c>
      <c r="AH410" s="166">
        <f t="shared" si="243"/>
        <v>1.724</v>
      </c>
      <c r="AI410" s="166">
        <f t="shared" si="243"/>
        <v>2</v>
      </c>
      <c r="AJ410" s="166">
        <f t="shared" si="238"/>
        <v>4.6182900000000003E-4</v>
      </c>
      <c r="AK410" s="114" t="str">
        <f>""</f>
        <v/>
      </c>
      <c r="AL410" s="7" t="str">
        <f>""</f>
        <v/>
      </c>
      <c r="AM410" s="7" t="str">
        <f>""</f>
        <v/>
      </c>
      <c r="AN410" s="7" t="str">
        <f>""</f>
        <v/>
      </c>
      <c r="AO410" s="7" t="str">
        <f>""</f>
        <v/>
      </c>
      <c r="AP410" s="7" t="str">
        <f>""</f>
        <v/>
      </c>
      <c r="AQ410" s="7" t="str">
        <f>""</f>
        <v/>
      </c>
      <c r="AR410" s="7" t="str">
        <f>""</f>
        <v/>
      </c>
      <c r="AS410" s="7" t="str">
        <f>""</f>
        <v/>
      </c>
      <c r="AT410" s="7" t="str">
        <f>""</f>
        <v/>
      </c>
      <c r="AU410" s="7" t="str">
        <f>""</f>
        <v/>
      </c>
      <c r="AV410" s="7" t="str">
        <f>""</f>
        <v/>
      </c>
      <c r="AW410" s="7" t="str">
        <f>""</f>
        <v/>
      </c>
      <c r="AX410" s="7" t="str">
        <f>""</f>
        <v/>
      </c>
      <c r="AY410" s="7" t="str">
        <f>""</f>
        <v/>
      </c>
      <c r="AZ410" s="118">
        <f t="shared" si="244"/>
        <v>0.9</v>
      </c>
      <c r="BA410" s="121" t="str">
        <f>""</f>
        <v/>
      </c>
      <c r="BB410" s="121" t="str">
        <f>""</f>
        <v/>
      </c>
      <c r="BC410" s="121" t="str">
        <f>""</f>
        <v/>
      </c>
    </row>
    <row r="411" spans="1:55" x14ac:dyDescent="0.25">
      <c r="A411" t="str">
        <f t="shared" si="239"/>
        <v>2909515</v>
      </c>
      <c r="D411">
        <v>2</v>
      </c>
      <c r="E411">
        <v>90</v>
      </c>
      <c r="F411">
        <v>95</v>
      </c>
      <c r="G411">
        <v>15</v>
      </c>
      <c r="H411">
        <v>15.9</v>
      </c>
      <c r="I411" t="str">
        <f>""</f>
        <v/>
      </c>
      <c r="J411" t="str">
        <f>""</f>
        <v/>
      </c>
      <c r="K411" t="str">
        <f>""</f>
        <v/>
      </c>
      <c r="L411" t="str">
        <f>""</f>
        <v/>
      </c>
      <c r="M411" s="114">
        <v>1577.68</v>
      </c>
      <c r="N411" s="7">
        <v>1577.68</v>
      </c>
      <c r="O411" s="7">
        <v>1577.68</v>
      </c>
      <c r="P411" s="7">
        <v>1577.68</v>
      </c>
      <c r="Q411">
        <v>1.3107</v>
      </c>
      <c r="R411">
        <v>1.3107</v>
      </c>
      <c r="S411">
        <v>1.3107</v>
      </c>
      <c r="T411">
        <v>1.3107</v>
      </c>
      <c r="U411">
        <f t="shared" si="240"/>
        <v>253</v>
      </c>
      <c r="V411">
        <f t="shared" si="240"/>
        <v>253</v>
      </c>
      <c r="W411">
        <f t="shared" si="240"/>
        <v>253</v>
      </c>
      <c r="X411">
        <f t="shared" si="240"/>
        <v>253</v>
      </c>
      <c r="Y411">
        <f t="shared" si="241"/>
        <v>44</v>
      </c>
      <c r="Z411">
        <f t="shared" si="241"/>
        <v>44</v>
      </c>
      <c r="AA411">
        <f t="shared" si="241"/>
        <v>44</v>
      </c>
      <c r="AB411">
        <f t="shared" si="241"/>
        <v>44</v>
      </c>
      <c r="AC411" s="212">
        <f t="shared" si="242"/>
        <v>1.1003968255347921E-2</v>
      </c>
      <c r="AD411" s="212">
        <f t="shared" si="242"/>
        <v>1.1003968255347921E-2</v>
      </c>
      <c r="AE411" s="212">
        <f t="shared" si="242"/>
        <v>1.1003968255347921E-2</v>
      </c>
      <c r="AF411" s="212">
        <f t="shared" si="242"/>
        <v>1.1003968255347921E-2</v>
      </c>
      <c r="AG411" s="166">
        <f t="shared" si="243"/>
        <v>2.0829999999999999E-4</v>
      </c>
      <c r="AH411" s="166">
        <f t="shared" si="243"/>
        <v>1.724</v>
      </c>
      <c r="AI411" s="166">
        <f t="shared" si="243"/>
        <v>2</v>
      </c>
      <c r="AJ411" s="166">
        <f t="shared" si="243"/>
        <v>4.6182900000000003E-4</v>
      </c>
      <c r="AK411" s="114" t="str">
        <f>""</f>
        <v/>
      </c>
      <c r="AL411" s="7" t="str">
        <f>""</f>
        <v/>
      </c>
      <c r="AM411" s="7" t="str">
        <f>""</f>
        <v/>
      </c>
      <c r="AN411" s="7" t="str">
        <f>""</f>
        <v/>
      </c>
      <c r="AO411" s="7" t="str">
        <f>""</f>
        <v/>
      </c>
      <c r="AP411" s="7" t="str">
        <f>""</f>
        <v/>
      </c>
      <c r="AQ411" s="7" t="str">
        <f>""</f>
        <v/>
      </c>
      <c r="AR411" s="7" t="str">
        <f>""</f>
        <v/>
      </c>
      <c r="AS411" s="7" t="str">
        <f>""</f>
        <v/>
      </c>
      <c r="AT411" s="7" t="str">
        <f>""</f>
        <v/>
      </c>
      <c r="AU411" s="7" t="str">
        <f>""</f>
        <v/>
      </c>
      <c r="AV411" s="7" t="str">
        <f>""</f>
        <v/>
      </c>
      <c r="AW411" s="7" t="str">
        <f>""</f>
        <v/>
      </c>
      <c r="AX411" s="7" t="str">
        <f>""</f>
        <v/>
      </c>
      <c r="AY411" s="7" t="str">
        <f>""</f>
        <v/>
      </c>
      <c r="AZ411" s="118">
        <f t="shared" si="244"/>
        <v>1</v>
      </c>
      <c r="BA411" s="121" t="str">
        <f>""</f>
        <v/>
      </c>
      <c r="BB411" s="121" t="str">
        <f>""</f>
        <v/>
      </c>
      <c r="BC411" s="121" t="str">
        <f>""</f>
        <v/>
      </c>
    </row>
    <row r="412" spans="1:55" x14ac:dyDescent="0.25">
      <c r="A412" t="str">
        <f t="shared" ref="A412:A475" si="245">CONCATENATE(D412,E412,F412,G412)</f>
        <v>29010515</v>
      </c>
      <c r="D412">
        <v>2</v>
      </c>
      <c r="E412">
        <v>90</v>
      </c>
      <c r="F412">
        <v>105</v>
      </c>
      <c r="G412">
        <v>15</v>
      </c>
      <c r="H412">
        <v>15.9</v>
      </c>
      <c r="I412" t="str">
        <f>""</f>
        <v/>
      </c>
      <c r="J412" t="str">
        <f>""</f>
        <v/>
      </c>
      <c r="K412" t="str">
        <f>""</f>
        <v/>
      </c>
      <c r="L412" t="str">
        <f>""</f>
        <v/>
      </c>
      <c r="M412" s="114">
        <v>1770.08</v>
      </c>
      <c r="N412" s="7">
        <v>1770.08</v>
      </c>
      <c r="O412" s="7">
        <v>1770.08</v>
      </c>
      <c r="P412" s="7">
        <v>1770.08</v>
      </c>
      <c r="Q412">
        <v>1.3107</v>
      </c>
      <c r="R412">
        <v>1.3107</v>
      </c>
      <c r="S412">
        <v>1.3107</v>
      </c>
      <c r="T412">
        <v>1.3107</v>
      </c>
      <c r="U412">
        <f t="shared" ref="U412:X475" si="246">ROUND(M412*POWER(CF_heat,Q412),0)</f>
        <v>284</v>
      </c>
      <c r="V412">
        <f t="shared" si="246"/>
        <v>284</v>
      </c>
      <c r="W412">
        <f t="shared" si="246"/>
        <v>284</v>
      </c>
      <c r="X412">
        <f t="shared" si="246"/>
        <v>284</v>
      </c>
      <c r="Y412">
        <f t="shared" ref="Y412:AB475" si="247">ROUND(U412*3600/(4186*ABS($O$1-$O$2)),0)</f>
        <v>49</v>
      </c>
      <c r="Z412">
        <f t="shared" si="247"/>
        <v>49</v>
      </c>
      <c r="AA412">
        <f t="shared" si="247"/>
        <v>49</v>
      </c>
      <c r="AB412">
        <f t="shared" si="247"/>
        <v>49</v>
      </c>
      <c r="AC412" s="212">
        <f t="shared" ref="AC412:AF475" si="248">(($AG412*(Y412^$AH412)*((($F412-14.4)*$AI412)/100))+($AJ412*(Y412^2)))*0.0098</f>
        <v>1.3900436665301488E-2</v>
      </c>
      <c r="AD412" s="212">
        <f t="shared" si="248"/>
        <v>1.3900436665301488E-2</v>
      </c>
      <c r="AE412" s="212">
        <f t="shared" si="248"/>
        <v>1.3900436665301488E-2</v>
      </c>
      <c r="AF412" s="212">
        <f t="shared" si="248"/>
        <v>1.3900436665301488E-2</v>
      </c>
      <c r="AG412" s="166">
        <f t="shared" ref="AG412:AJ475" si="249">IF($G412=$CO$103,CP$103,IF($G412=$CO$104,CP$104,IF($G412=$CO$105,CP$105,IF($G412=$CO$107,CP$107,IF($G412=$CO$108,CP$108,IF($G412=$CO$109,CP$109,IF($G412=$CO$111,CP$111,IF($G412=$CO$112,CP$112,IF($G412=$CO$113,CP$113,IF($G412=$CO$115,CP$115,IF($G412=$CO$116,CP$116,IF($G412=$CO$117,CP$117,IF($G412=$CO$119,CP$119,IF($G412=$CO$120,CP$120,))))))))))))))</f>
        <v>2.0829999999999999E-4</v>
      </c>
      <c r="AH412" s="166">
        <f t="shared" si="249"/>
        <v>1.724</v>
      </c>
      <c r="AI412" s="166">
        <f t="shared" si="249"/>
        <v>2</v>
      </c>
      <c r="AJ412" s="166">
        <f t="shared" si="249"/>
        <v>4.6182900000000003E-4</v>
      </c>
      <c r="AK412" s="114" t="str">
        <f>""</f>
        <v/>
      </c>
      <c r="AL412" s="7" t="str">
        <f>""</f>
        <v/>
      </c>
      <c r="AM412" s="7" t="str">
        <f>""</f>
        <v/>
      </c>
      <c r="AN412" s="7" t="str">
        <f>""</f>
        <v/>
      </c>
      <c r="AO412" s="7" t="str">
        <f>""</f>
        <v/>
      </c>
      <c r="AP412" s="7" t="str">
        <f>""</f>
        <v/>
      </c>
      <c r="AQ412" s="7" t="str">
        <f>""</f>
        <v/>
      </c>
      <c r="AR412" s="7" t="str">
        <f>""</f>
        <v/>
      </c>
      <c r="AS412" s="7" t="str">
        <f>""</f>
        <v/>
      </c>
      <c r="AT412" s="7" t="str">
        <f>""</f>
        <v/>
      </c>
      <c r="AU412" s="7" t="str">
        <f>""</f>
        <v/>
      </c>
      <c r="AV412" s="7" t="str">
        <f>""</f>
        <v/>
      </c>
      <c r="AW412" s="7" t="str">
        <f>""</f>
        <v/>
      </c>
      <c r="AX412" s="7" t="str">
        <f>""</f>
        <v/>
      </c>
      <c r="AY412" s="7" t="str">
        <f>""</f>
        <v/>
      </c>
      <c r="AZ412" s="118">
        <f t="shared" ref="AZ412:AZ475" si="250">ROUND(IF(G412=10,$CO$92*F412,IF(G412=11,$CO$93*F412,IF(G412=15,$CO$94*F412,IF(G412=16,$CO$95*F412,IF(G412=20,$CO$96*F412,IF(G412=21,$CO$97*F412,)))))),1)</f>
        <v>1.1000000000000001</v>
      </c>
      <c r="BA412" s="121" t="str">
        <f>""</f>
        <v/>
      </c>
      <c r="BB412" s="121" t="str">
        <f>""</f>
        <v/>
      </c>
      <c r="BC412" s="121" t="str">
        <f>""</f>
        <v/>
      </c>
    </row>
    <row r="413" spans="1:55" x14ac:dyDescent="0.25">
      <c r="A413" t="str">
        <f t="shared" si="245"/>
        <v>29011515</v>
      </c>
      <c r="D413">
        <v>2</v>
      </c>
      <c r="E413">
        <v>90</v>
      </c>
      <c r="F413">
        <v>115</v>
      </c>
      <c r="G413">
        <v>15</v>
      </c>
      <c r="H413">
        <v>15.9</v>
      </c>
      <c r="I413" t="str">
        <f>""</f>
        <v/>
      </c>
      <c r="J413" t="str">
        <f>""</f>
        <v/>
      </c>
      <c r="K413" t="str">
        <f>""</f>
        <v/>
      </c>
      <c r="L413" t="str">
        <f>""</f>
        <v/>
      </c>
      <c r="M413" s="114">
        <v>1962.48</v>
      </c>
      <c r="N413" s="7">
        <v>1962.48</v>
      </c>
      <c r="O413" s="7">
        <v>1962.48</v>
      </c>
      <c r="P413" s="7">
        <v>1962.48</v>
      </c>
      <c r="Q413">
        <v>1.3107</v>
      </c>
      <c r="R413">
        <v>1.3107</v>
      </c>
      <c r="S413">
        <v>1.3107</v>
      </c>
      <c r="T413">
        <v>1.3107</v>
      </c>
      <c r="U413">
        <f t="shared" si="246"/>
        <v>315</v>
      </c>
      <c r="V413">
        <f t="shared" si="246"/>
        <v>315</v>
      </c>
      <c r="W413">
        <f t="shared" si="246"/>
        <v>315</v>
      </c>
      <c r="X413">
        <f t="shared" si="246"/>
        <v>315</v>
      </c>
      <c r="Y413">
        <f t="shared" si="247"/>
        <v>54</v>
      </c>
      <c r="Z413">
        <f t="shared" si="247"/>
        <v>54</v>
      </c>
      <c r="AA413">
        <f t="shared" si="247"/>
        <v>54</v>
      </c>
      <c r="AB413">
        <f t="shared" si="247"/>
        <v>54</v>
      </c>
      <c r="AC413" s="212">
        <f t="shared" si="248"/>
        <v>1.7180410241114698E-2</v>
      </c>
      <c r="AD413" s="212">
        <f t="shared" si="248"/>
        <v>1.7180410241114698E-2</v>
      </c>
      <c r="AE413" s="212">
        <f t="shared" si="248"/>
        <v>1.7180410241114698E-2</v>
      </c>
      <c r="AF413" s="212">
        <f t="shared" si="248"/>
        <v>1.7180410241114698E-2</v>
      </c>
      <c r="AG413" s="166">
        <f t="shared" si="249"/>
        <v>2.0829999999999999E-4</v>
      </c>
      <c r="AH413" s="166">
        <f t="shared" si="249"/>
        <v>1.724</v>
      </c>
      <c r="AI413" s="166">
        <f t="shared" si="249"/>
        <v>2</v>
      </c>
      <c r="AJ413" s="166">
        <f t="shared" si="249"/>
        <v>4.6182900000000003E-4</v>
      </c>
      <c r="AK413" s="114" t="str">
        <f>""</f>
        <v/>
      </c>
      <c r="AL413" s="7" t="str">
        <f>""</f>
        <v/>
      </c>
      <c r="AM413" s="7" t="str">
        <f>""</f>
        <v/>
      </c>
      <c r="AN413" s="7" t="str">
        <f>""</f>
        <v/>
      </c>
      <c r="AO413" s="7" t="str">
        <f>""</f>
        <v/>
      </c>
      <c r="AP413" s="7" t="str">
        <f>""</f>
        <v/>
      </c>
      <c r="AQ413" s="7" t="str">
        <f>""</f>
        <v/>
      </c>
      <c r="AR413" s="7" t="str">
        <f>""</f>
        <v/>
      </c>
      <c r="AS413" s="7" t="str">
        <f>""</f>
        <v/>
      </c>
      <c r="AT413" s="7" t="str">
        <f>""</f>
        <v/>
      </c>
      <c r="AU413" s="7" t="str">
        <f>""</f>
        <v/>
      </c>
      <c r="AV413" s="7" t="str">
        <f>""</f>
        <v/>
      </c>
      <c r="AW413" s="7" t="str">
        <f>""</f>
        <v/>
      </c>
      <c r="AX413" s="7" t="str">
        <f>""</f>
        <v/>
      </c>
      <c r="AY413" s="7" t="str">
        <f>""</f>
        <v/>
      </c>
      <c r="AZ413" s="118">
        <f t="shared" si="250"/>
        <v>1.2</v>
      </c>
      <c r="BA413" s="121" t="str">
        <f>""</f>
        <v/>
      </c>
      <c r="BB413" s="121" t="str">
        <f>""</f>
        <v/>
      </c>
      <c r="BC413" s="121" t="str">
        <f>""</f>
        <v/>
      </c>
    </row>
    <row r="414" spans="1:55" x14ac:dyDescent="0.25">
      <c r="A414" t="str">
        <f t="shared" si="245"/>
        <v>29013515</v>
      </c>
      <c r="D414">
        <v>2</v>
      </c>
      <c r="E414">
        <v>90</v>
      </c>
      <c r="F414">
        <v>135</v>
      </c>
      <c r="G414">
        <v>15</v>
      </c>
      <c r="H414">
        <v>15.9</v>
      </c>
      <c r="I414" t="str">
        <f>""</f>
        <v/>
      </c>
      <c r="J414" t="str">
        <f>""</f>
        <v/>
      </c>
      <c r="K414" t="str">
        <f>""</f>
        <v/>
      </c>
      <c r="L414" t="str">
        <f>""</f>
        <v/>
      </c>
      <c r="M414" s="114">
        <v>2347.2800000000002</v>
      </c>
      <c r="N414" s="7">
        <v>2347.2800000000002</v>
      </c>
      <c r="O414" s="7">
        <v>2347.2800000000002</v>
      </c>
      <c r="P414" s="7">
        <v>2347.2800000000002</v>
      </c>
      <c r="Q414">
        <v>1.3107</v>
      </c>
      <c r="R414">
        <v>1.3107</v>
      </c>
      <c r="S414">
        <v>1.3107</v>
      </c>
      <c r="T414">
        <v>1.3107</v>
      </c>
      <c r="U414">
        <f t="shared" si="246"/>
        <v>376</v>
      </c>
      <c r="V414">
        <f t="shared" si="246"/>
        <v>376</v>
      </c>
      <c r="W414">
        <f t="shared" si="246"/>
        <v>376</v>
      </c>
      <c r="X414">
        <f t="shared" si="246"/>
        <v>376</v>
      </c>
      <c r="Y414">
        <f t="shared" si="247"/>
        <v>65</v>
      </c>
      <c r="Z414">
        <f t="shared" si="247"/>
        <v>65</v>
      </c>
      <c r="AA414">
        <f t="shared" si="247"/>
        <v>65</v>
      </c>
      <c r="AB414">
        <f t="shared" si="247"/>
        <v>65</v>
      </c>
      <c r="AC414" s="212">
        <f t="shared" si="248"/>
        <v>2.5694903274221619E-2</v>
      </c>
      <c r="AD414" s="212">
        <f t="shared" si="248"/>
        <v>2.5694903274221619E-2</v>
      </c>
      <c r="AE414" s="212">
        <f t="shared" si="248"/>
        <v>2.5694903274221619E-2</v>
      </c>
      <c r="AF414" s="212">
        <f t="shared" si="248"/>
        <v>2.5694903274221619E-2</v>
      </c>
      <c r="AG414" s="166">
        <f t="shared" si="249"/>
        <v>2.0829999999999999E-4</v>
      </c>
      <c r="AH414" s="166">
        <f t="shared" si="249"/>
        <v>1.724</v>
      </c>
      <c r="AI414" s="166">
        <f t="shared" si="249"/>
        <v>2</v>
      </c>
      <c r="AJ414" s="166">
        <f t="shared" si="249"/>
        <v>4.6182900000000003E-4</v>
      </c>
      <c r="AK414" s="114" t="str">
        <f>""</f>
        <v/>
      </c>
      <c r="AL414" s="7" t="str">
        <f>""</f>
        <v/>
      </c>
      <c r="AM414" s="7" t="str">
        <f>""</f>
        <v/>
      </c>
      <c r="AN414" s="7" t="str">
        <f>""</f>
        <v/>
      </c>
      <c r="AO414" s="7" t="str">
        <f>""</f>
        <v/>
      </c>
      <c r="AP414" s="7" t="str">
        <f>""</f>
        <v/>
      </c>
      <c r="AQ414" s="7" t="str">
        <f>""</f>
        <v/>
      </c>
      <c r="AR414" s="7" t="str">
        <f>""</f>
        <v/>
      </c>
      <c r="AS414" s="7" t="str">
        <f>""</f>
        <v/>
      </c>
      <c r="AT414" s="7" t="str">
        <f>""</f>
        <v/>
      </c>
      <c r="AU414" s="7" t="str">
        <f>""</f>
        <v/>
      </c>
      <c r="AV414" s="7" t="str">
        <f>""</f>
        <v/>
      </c>
      <c r="AW414" s="7" t="str">
        <f>""</f>
        <v/>
      </c>
      <c r="AX414" s="7" t="str">
        <f>""</f>
        <v/>
      </c>
      <c r="AY414" s="7" t="str">
        <f>""</f>
        <v/>
      </c>
      <c r="AZ414" s="118">
        <f t="shared" si="250"/>
        <v>1.4</v>
      </c>
      <c r="BA414" s="121" t="str">
        <f>""</f>
        <v/>
      </c>
      <c r="BB414" s="121" t="str">
        <f>""</f>
        <v/>
      </c>
      <c r="BC414" s="121" t="str">
        <f>""</f>
        <v/>
      </c>
    </row>
    <row r="415" spans="1:55" x14ac:dyDescent="0.25">
      <c r="A415" t="str">
        <f t="shared" si="245"/>
        <v>29015515</v>
      </c>
      <c r="D415">
        <v>2</v>
      </c>
      <c r="E415">
        <v>90</v>
      </c>
      <c r="F415">
        <v>155</v>
      </c>
      <c r="G415">
        <v>15</v>
      </c>
      <c r="H415">
        <v>15.9</v>
      </c>
      <c r="I415" t="str">
        <f>""</f>
        <v/>
      </c>
      <c r="J415" t="str">
        <f>""</f>
        <v/>
      </c>
      <c r="K415" t="str">
        <f>""</f>
        <v/>
      </c>
      <c r="L415" t="str">
        <f>""</f>
        <v/>
      </c>
      <c r="M415" s="114">
        <v>2732.08</v>
      </c>
      <c r="N415" s="7">
        <v>2732.08</v>
      </c>
      <c r="O415" s="7">
        <v>2732.08</v>
      </c>
      <c r="P415" s="7">
        <v>2732.08</v>
      </c>
      <c r="Q415">
        <v>1.3107</v>
      </c>
      <c r="R415">
        <v>1.3107</v>
      </c>
      <c r="S415">
        <v>1.3107</v>
      </c>
      <c r="T415">
        <v>1.3107</v>
      </c>
      <c r="U415">
        <f t="shared" si="246"/>
        <v>438</v>
      </c>
      <c r="V415">
        <f t="shared" si="246"/>
        <v>438</v>
      </c>
      <c r="W415">
        <f t="shared" si="246"/>
        <v>438</v>
      </c>
      <c r="X415">
        <f t="shared" si="246"/>
        <v>438</v>
      </c>
      <c r="Y415">
        <f t="shared" si="247"/>
        <v>75</v>
      </c>
      <c r="Z415">
        <f t="shared" si="247"/>
        <v>75</v>
      </c>
      <c r="AA415">
        <f t="shared" si="247"/>
        <v>75</v>
      </c>
      <c r="AB415">
        <f t="shared" si="247"/>
        <v>75</v>
      </c>
      <c r="AC415" s="212">
        <f t="shared" si="248"/>
        <v>3.5265325990978383E-2</v>
      </c>
      <c r="AD415" s="212">
        <f t="shared" si="248"/>
        <v>3.5265325990978383E-2</v>
      </c>
      <c r="AE415" s="212">
        <f t="shared" si="248"/>
        <v>3.5265325990978383E-2</v>
      </c>
      <c r="AF415" s="212">
        <f t="shared" si="248"/>
        <v>3.5265325990978383E-2</v>
      </c>
      <c r="AG415" s="166">
        <f t="shared" si="249"/>
        <v>2.0829999999999999E-4</v>
      </c>
      <c r="AH415" s="166">
        <f t="shared" si="249"/>
        <v>1.724</v>
      </c>
      <c r="AI415" s="166">
        <f t="shared" si="249"/>
        <v>2</v>
      </c>
      <c r="AJ415" s="166">
        <f t="shared" si="249"/>
        <v>4.6182900000000003E-4</v>
      </c>
      <c r="AK415" s="114" t="str">
        <f>""</f>
        <v/>
      </c>
      <c r="AL415" s="7" t="str">
        <f>""</f>
        <v/>
      </c>
      <c r="AM415" s="7" t="str">
        <f>""</f>
        <v/>
      </c>
      <c r="AN415" s="7" t="str">
        <f>""</f>
        <v/>
      </c>
      <c r="AO415" s="7" t="str">
        <f>""</f>
        <v/>
      </c>
      <c r="AP415" s="7" t="str">
        <f>""</f>
        <v/>
      </c>
      <c r="AQ415" s="7" t="str">
        <f>""</f>
        <v/>
      </c>
      <c r="AR415" s="7" t="str">
        <f>""</f>
        <v/>
      </c>
      <c r="AS415" s="7" t="str">
        <f>""</f>
        <v/>
      </c>
      <c r="AT415" s="7" t="str">
        <f>""</f>
        <v/>
      </c>
      <c r="AU415" s="7" t="str">
        <f>""</f>
        <v/>
      </c>
      <c r="AV415" s="7" t="str">
        <f>""</f>
        <v/>
      </c>
      <c r="AW415" s="7" t="str">
        <f>""</f>
        <v/>
      </c>
      <c r="AX415" s="7" t="str">
        <f>""</f>
        <v/>
      </c>
      <c r="AY415" s="7" t="str">
        <f>""</f>
        <v/>
      </c>
      <c r="AZ415" s="118">
        <f t="shared" si="250"/>
        <v>1.6</v>
      </c>
      <c r="BA415" s="121" t="str">
        <f>""</f>
        <v/>
      </c>
      <c r="BB415" s="121" t="str">
        <f>""</f>
        <v/>
      </c>
      <c r="BC415" s="121" t="str">
        <f>""</f>
        <v/>
      </c>
    </row>
    <row r="416" spans="1:55" x14ac:dyDescent="0.25">
      <c r="A416" t="str">
        <f t="shared" si="245"/>
        <v>29017515</v>
      </c>
      <c r="D416">
        <v>2</v>
      </c>
      <c r="E416">
        <v>90</v>
      </c>
      <c r="F416">
        <v>175</v>
      </c>
      <c r="G416">
        <v>15</v>
      </c>
      <c r="H416">
        <v>15.9</v>
      </c>
      <c r="I416" t="str">
        <f>""</f>
        <v/>
      </c>
      <c r="J416" t="str">
        <f>""</f>
        <v/>
      </c>
      <c r="K416" t="str">
        <f>""</f>
        <v/>
      </c>
      <c r="L416" t="str">
        <f>""</f>
        <v/>
      </c>
      <c r="M416" s="114">
        <v>3116.88</v>
      </c>
      <c r="N416" s="7">
        <v>3116.88</v>
      </c>
      <c r="O416" s="7">
        <v>3116.88</v>
      </c>
      <c r="P416" s="7">
        <v>3116.88</v>
      </c>
      <c r="Q416">
        <v>1.3107</v>
      </c>
      <c r="R416">
        <v>1.3107</v>
      </c>
      <c r="S416">
        <v>1.3107</v>
      </c>
      <c r="T416">
        <v>1.3107</v>
      </c>
      <c r="U416">
        <f t="shared" si="246"/>
        <v>500</v>
      </c>
      <c r="V416">
        <f t="shared" si="246"/>
        <v>500</v>
      </c>
      <c r="W416">
        <f t="shared" si="246"/>
        <v>500</v>
      </c>
      <c r="X416">
        <f t="shared" si="246"/>
        <v>500</v>
      </c>
      <c r="Y416">
        <f t="shared" si="247"/>
        <v>86</v>
      </c>
      <c r="Z416">
        <f t="shared" si="247"/>
        <v>86</v>
      </c>
      <c r="AA416">
        <f t="shared" si="247"/>
        <v>86</v>
      </c>
      <c r="AB416">
        <f t="shared" si="247"/>
        <v>86</v>
      </c>
      <c r="AC416" s="212">
        <f t="shared" si="248"/>
        <v>4.7656673637534265E-2</v>
      </c>
      <c r="AD416" s="212">
        <f t="shared" si="248"/>
        <v>4.7656673637534265E-2</v>
      </c>
      <c r="AE416" s="212">
        <f t="shared" si="248"/>
        <v>4.7656673637534265E-2</v>
      </c>
      <c r="AF416" s="212">
        <f t="shared" si="248"/>
        <v>4.7656673637534265E-2</v>
      </c>
      <c r="AG416" s="166">
        <f t="shared" si="249"/>
        <v>2.0829999999999999E-4</v>
      </c>
      <c r="AH416" s="166">
        <f t="shared" si="249"/>
        <v>1.724</v>
      </c>
      <c r="AI416" s="166">
        <f t="shared" si="249"/>
        <v>2</v>
      </c>
      <c r="AJ416" s="166">
        <f t="shared" si="249"/>
        <v>4.6182900000000003E-4</v>
      </c>
      <c r="AK416" s="114" t="str">
        <f>""</f>
        <v/>
      </c>
      <c r="AL416" s="7" t="str">
        <f>""</f>
        <v/>
      </c>
      <c r="AM416" s="7" t="str">
        <f>""</f>
        <v/>
      </c>
      <c r="AN416" s="7" t="str">
        <f>""</f>
        <v/>
      </c>
      <c r="AO416" s="7" t="str">
        <f>""</f>
        <v/>
      </c>
      <c r="AP416" s="7" t="str">
        <f>""</f>
        <v/>
      </c>
      <c r="AQ416" s="7" t="str">
        <f>""</f>
        <v/>
      </c>
      <c r="AR416" s="7" t="str">
        <f>""</f>
        <v/>
      </c>
      <c r="AS416" s="7" t="str">
        <f>""</f>
        <v/>
      </c>
      <c r="AT416" s="7" t="str">
        <f>""</f>
        <v/>
      </c>
      <c r="AU416" s="7" t="str">
        <f>""</f>
        <v/>
      </c>
      <c r="AV416" s="7" t="str">
        <f>""</f>
        <v/>
      </c>
      <c r="AW416" s="7" t="str">
        <f>""</f>
        <v/>
      </c>
      <c r="AX416" s="7" t="str">
        <f>""</f>
        <v/>
      </c>
      <c r="AY416" s="7" t="str">
        <f>""</f>
        <v/>
      </c>
      <c r="AZ416" s="118">
        <f t="shared" si="250"/>
        <v>1.8</v>
      </c>
      <c r="BA416" s="121" t="str">
        <f>""</f>
        <v/>
      </c>
      <c r="BB416" s="121" t="str">
        <f>""</f>
        <v/>
      </c>
      <c r="BC416" s="121" t="str">
        <f>""</f>
        <v/>
      </c>
    </row>
    <row r="417" spans="1:55" x14ac:dyDescent="0.25">
      <c r="A417" t="str">
        <f t="shared" si="245"/>
        <v>29019515</v>
      </c>
      <c r="D417">
        <v>2</v>
      </c>
      <c r="E417">
        <v>90</v>
      </c>
      <c r="F417">
        <v>195</v>
      </c>
      <c r="G417">
        <v>15</v>
      </c>
      <c r="H417">
        <v>15.9</v>
      </c>
      <c r="I417" t="str">
        <f>""</f>
        <v/>
      </c>
      <c r="J417" t="str">
        <f>""</f>
        <v/>
      </c>
      <c r="K417" t="str">
        <f>""</f>
        <v/>
      </c>
      <c r="L417" t="str">
        <f>""</f>
        <v/>
      </c>
      <c r="M417" s="114">
        <v>3501.68</v>
      </c>
      <c r="N417" s="7">
        <v>3501.68</v>
      </c>
      <c r="O417" s="7">
        <v>3501.68</v>
      </c>
      <c r="P417" s="7">
        <v>3501.68</v>
      </c>
      <c r="Q417">
        <v>1.3107</v>
      </c>
      <c r="R417">
        <v>1.3107</v>
      </c>
      <c r="S417">
        <v>1.3107</v>
      </c>
      <c r="T417">
        <v>1.3107</v>
      </c>
      <c r="U417">
        <f t="shared" si="246"/>
        <v>561</v>
      </c>
      <c r="V417">
        <f t="shared" si="246"/>
        <v>561</v>
      </c>
      <c r="W417">
        <f t="shared" si="246"/>
        <v>561</v>
      </c>
      <c r="X417">
        <f t="shared" si="246"/>
        <v>561</v>
      </c>
      <c r="Y417">
        <f t="shared" si="247"/>
        <v>96</v>
      </c>
      <c r="Z417">
        <f t="shared" si="247"/>
        <v>96</v>
      </c>
      <c r="AA417">
        <f t="shared" si="247"/>
        <v>96</v>
      </c>
      <c r="AB417">
        <f t="shared" si="247"/>
        <v>96</v>
      </c>
      <c r="AC417" s="212">
        <f t="shared" si="248"/>
        <v>6.0990547340395086E-2</v>
      </c>
      <c r="AD417" s="212">
        <f t="shared" si="248"/>
        <v>6.0990547340395086E-2</v>
      </c>
      <c r="AE417" s="212">
        <f t="shared" si="248"/>
        <v>6.0990547340395086E-2</v>
      </c>
      <c r="AF417" s="212">
        <f t="shared" si="248"/>
        <v>6.0990547340395086E-2</v>
      </c>
      <c r="AG417" s="166">
        <f t="shared" si="249"/>
        <v>2.0829999999999999E-4</v>
      </c>
      <c r="AH417" s="166">
        <f t="shared" si="249"/>
        <v>1.724</v>
      </c>
      <c r="AI417" s="166">
        <f t="shared" si="249"/>
        <v>2</v>
      </c>
      <c r="AJ417" s="166">
        <f t="shared" si="249"/>
        <v>4.6182900000000003E-4</v>
      </c>
      <c r="AK417" s="114" t="str">
        <f>""</f>
        <v/>
      </c>
      <c r="AL417" s="7" t="str">
        <f>""</f>
        <v/>
      </c>
      <c r="AM417" s="7" t="str">
        <f>""</f>
        <v/>
      </c>
      <c r="AN417" s="7" t="str">
        <f>""</f>
        <v/>
      </c>
      <c r="AO417" s="7" t="str">
        <f>""</f>
        <v/>
      </c>
      <c r="AP417" s="7" t="str">
        <f>""</f>
        <v/>
      </c>
      <c r="AQ417" s="7" t="str">
        <f>""</f>
        <v/>
      </c>
      <c r="AR417" s="7" t="str">
        <f>""</f>
        <v/>
      </c>
      <c r="AS417" s="7" t="str">
        <f>""</f>
        <v/>
      </c>
      <c r="AT417" s="7" t="str">
        <f>""</f>
        <v/>
      </c>
      <c r="AU417" s="7" t="str">
        <f>""</f>
        <v/>
      </c>
      <c r="AV417" s="7" t="str">
        <f>""</f>
        <v/>
      </c>
      <c r="AW417" s="7" t="str">
        <f>""</f>
        <v/>
      </c>
      <c r="AX417" s="7" t="str">
        <f>""</f>
        <v/>
      </c>
      <c r="AY417" s="7" t="str">
        <f>""</f>
        <v/>
      </c>
      <c r="AZ417" s="118">
        <f t="shared" si="250"/>
        <v>2</v>
      </c>
      <c r="BA417" s="121" t="str">
        <f>""</f>
        <v/>
      </c>
      <c r="BB417" s="121" t="str">
        <f>""</f>
        <v/>
      </c>
      <c r="BC417" s="121" t="str">
        <f>""</f>
        <v/>
      </c>
    </row>
    <row r="418" spans="1:55" x14ac:dyDescent="0.25">
      <c r="A418" t="str">
        <f t="shared" si="245"/>
        <v>29021515</v>
      </c>
      <c r="D418">
        <v>2</v>
      </c>
      <c r="E418">
        <v>90</v>
      </c>
      <c r="F418">
        <v>215</v>
      </c>
      <c r="G418">
        <v>15</v>
      </c>
      <c r="H418">
        <v>15.9</v>
      </c>
      <c r="I418" t="str">
        <f>""</f>
        <v/>
      </c>
      <c r="J418" t="str">
        <f>""</f>
        <v/>
      </c>
      <c r="K418" t="str">
        <f>""</f>
        <v/>
      </c>
      <c r="L418" t="str">
        <f>""</f>
        <v/>
      </c>
      <c r="M418" s="114">
        <v>3886.48</v>
      </c>
      <c r="N418" s="7">
        <v>3886.48</v>
      </c>
      <c r="O418" s="7">
        <v>3886.48</v>
      </c>
      <c r="P418" s="7">
        <v>3886.48</v>
      </c>
      <c r="Q418">
        <v>1.3107</v>
      </c>
      <c r="R418">
        <v>1.3107</v>
      </c>
      <c r="S418">
        <v>1.3107</v>
      </c>
      <c r="T418">
        <v>1.3107</v>
      </c>
      <c r="U418">
        <f t="shared" si="246"/>
        <v>623</v>
      </c>
      <c r="V418">
        <f t="shared" si="246"/>
        <v>623</v>
      </c>
      <c r="W418">
        <f t="shared" si="246"/>
        <v>623</v>
      </c>
      <c r="X418">
        <f t="shared" si="246"/>
        <v>623</v>
      </c>
      <c r="Y418">
        <f t="shared" si="247"/>
        <v>107</v>
      </c>
      <c r="Z418">
        <f t="shared" si="247"/>
        <v>107</v>
      </c>
      <c r="AA418">
        <f t="shared" si="247"/>
        <v>107</v>
      </c>
      <c r="AB418">
        <f t="shared" si="247"/>
        <v>107</v>
      </c>
      <c r="AC418" s="212">
        <f t="shared" si="248"/>
        <v>7.7635978310206272E-2</v>
      </c>
      <c r="AD418" s="212">
        <f t="shared" si="248"/>
        <v>7.7635978310206272E-2</v>
      </c>
      <c r="AE418" s="212">
        <f t="shared" si="248"/>
        <v>7.7635978310206272E-2</v>
      </c>
      <c r="AF418" s="212">
        <f t="shared" si="248"/>
        <v>7.7635978310206272E-2</v>
      </c>
      <c r="AG418" s="166">
        <f t="shared" si="249"/>
        <v>2.0829999999999999E-4</v>
      </c>
      <c r="AH418" s="166">
        <f t="shared" si="249"/>
        <v>1.724</v>
      </c>
      <c r="AI418" s="166">
        <f t="shared" si="249"/>
        <v>2</v>
      </c>
      <c r="AJ418" s="166">
        <f t="shared" si="249"/>
        <v>4.6182900000000003E-4</v>
      </c>
      <c r="AK418" s="114" t="str">
        <f>""</f>
        <v/>
      </c>
      <c r="AL418" s="7" t="str">
        <f>""</f>
        <v/>
      </c>
      <c r="AM418" s="7" t="str">
        <f>""</f>
        <v/>
      </c>
      <c r="AN418" s="7" t="str">
        <f>""</f>
        <v/>
      </c>
      <c r="AO418" s="7" t="str">
        <f>""</f>
        <v/>
      </c>
      <c r="AP418" s="7" t="str">
        <f>""</f>
        <v/>
      </c>
      <c r="AQ418" s="7" t="str">
        <f>""</f>
        <v/>
      </c>
      <c r="AR418" s="7" t="str">
        <f>""</f>
        <v/>
      </c>
      <c r="AS418" s="7" t="str">
        <f>""</f>
        <v/>
      </c>
      <c r="AT418" s="7" t="str">
        <f>""</f>
        <v/>
      </c>
      <c r="AU418" s="7" t="str">
        <f>""</f>
        <v/>
      </c>
      <c r="AV418" s="7" t="str">
        <f>""</f>
        <v/>
      </c>
      <c r="AW418" s="7" t="str">
        <f>""</f>
        <v/>
      </c>
      <c r="AX418" s="7" t="str">
        <f>""</f>
        <v/>
      </c>
      <c r="AY418" s="7" t="str">
        <f>""</f>
        <v/>
      </c>
      <c r="AZ418" s="118">
        <f t="shared" si="250"/>
        <v>2.2000000000000002</v>
      </c>
      <c r="BA418" s="121" t="str">
        <f>""</f>
        <v/>
      </c>
      <c r="BB418" s="121" t="str">
        <f>""</f>
        <v/>
      </c>
      <c r="BC418" s="121" t="str">
        <f>""</f>
        <v/>
      </c>
    </row>
    <row r="419" spans="1:55" x14ac:dyDescent="0.25">
      <c r="A419" t="str">
        <f t="shared" si="245"/>
        <v>29023515</v>
      </c>
      <c r="D419">
        <v>2</v>
      </c>
      <c r="E419">
        <v>90</v>
      </c>
      <c r="F419">
        <v>235</v>
      </c>
      <c r="G419">
        <v>15</v>
      </c>
      <c r="H419">
        <v>15.9</v>
      </c>
      <c r="I419" t="str">
        <f>""</f>
        <v/>
      </c>
      <c r="J419" t="str">
        <f>""</f>
        <v/>
      </c>
      <c r="K419" t="str">
        <f>""</f>
        <v/>
      </c>
      <c r="L419" t="str">
        <f>""</f>
        <v/>
      </c>
      <c r="M419" s="114">
        <v>4271.28</v>
      </c>
      <c r="N419" s="7">
        <v>4271.28</v>
      </c>
      <c r="O419" s="7">
        <v>4271.28</v>
      </c>
      <c r="P419" s="7">
        <v>4271.28</v>
      </c>
      <c r="Q419">
        <v>1.3107</v>
      </c>
      <c r="R419">
        <v>1.3107</v>
      </c>
      <c r="S419">
        <v>1.3107</v>
      </c>
      <c r="T419">
        <v>1.3107</v>
      </c>
      <c r="U419">
        <f t="shared" si="246"/>
        <v>685</v>
      </c>
      <c r="V419">
        <f t="shared" si="246"/>
        <v>685</v>
      </c>
      <c r="W419">
        <f t="shared" si="246"/>
        <v>685</v>
      </c>
      <c r="X419">
        <f t="shared" si="246"/>
        <v>685</v>
      </c>
      <c r="Y419">
        <f t="shared" si="247"/>
        <v>118</v>
      </c>
      <c r="Z419">
        <f t="shared" si="247"/>
        <v>118</v>
      </c>
      <c r="AA419">
        <f t="shared" si="247"/>
        <v>118</v>
      </c>
      <c r="AB419">
        <f t="shared" si="247"/>
        <v>118</v>
      </c>
      <c r="AC419" s="212">
        <f t="shared" si="248"/>
        <v>9.6629503912276496E-2</v>
      </c>
      <c r="AD419" s="212">
        <f t="shared" si="248"/>
        <v>9.6629503912276496E-2</v>
      </c>
      <c r="AE419" s="212">
        <f t="shared" si="248"/>
        <v>9.6629503912276496E-2</v>
      </c>
      <c r="AF419" s="212">
        <f t="shared" si="248"/>
        <v>9.6629503912276496E-2</v>
      </c>
      <c r="AG419" s="166">
        <f t="shared" si="249"/>
        <v>2.0829999999999999E-4</v>
      </c>
      <c r="AH419" s="166">
        <f t="shared" si="249"/>
        <v>1.724</v>
      </c>
      <c r="AI419" s="166">
        <f t="shared" si="249"/>
        <v>2</v>
      </c>
      <c r="AJ419" s="166">
        <f t="shared" si="249"/>
        <v>4.6182900000000003E-4</v>
      </c>
      <c r="AK419" s="114" t="str">
        <f>""</f>
        <v/>
      </c>
      <c r="AL419" s="7" t="str">
        <f>""</f>
        <v/>
      </c>
      <c r="AM419" s="7" t="str">
        <f>""</f>
        <v/>
      </c>
      <c r="AN419" s="7" t="str">
        <f>""</f>
        <v/>
      </c>
      <c r="AO419" s="7" t="str">
        <f>""</f>
        <v/>
      </c>
      <c r="AP419" s="7" t="str">
        <f>""</f>
        <v/>
      </c>
      <c r="AQ419" s="7" t="str">
        <f>""</f>
        <v/>
      </c>
      <c r="AR419" s="7" t="str">
        <f>""</f>
        <v/>
      </c>
      <c r="AS419" s="7" t="str">
        <f>""</f>
        <v/>
      </c>
      <c r="AT419" s="7" t="str">
        <f>""</f>
        <v/>
      </c>
      <c r="AU419" s="7" t="str">
        <f>""</f>
        <v/>
      </c>
      <c r="AV419" s="7" t="str">
        <f>""</f>
        <v/>
      </c>
      <c r="AW419" s="7" t="str">
        <f>""</f>
        <v/>
      </c>
      <c r="AX419" s="7" t="str">
        <f>""</f>
        <v/>
      </c>
      <c r="AY419" s="7" t="str">
        <f>""</f>
        <v/>
      </c>
      <c r="AZ419" s="118">
        <f t="shared" si="250"/>
        <v>2.4</v>
      </c>
      <c r="BA419" s="121" t="str">
        <f>""</f>
        <v/>
      </c>
      <c r="BB419" s="121" t="str">
        <f>""</f>
        <v/>
      </c>
      <c r="BC419" s="121" t="str">
        <f>""</f>
        <v/>
      </c>
    </row>
    <row r="420" spans="1:55" x14ac:dyDescent="0.25">
      <c r="A420" t="str">
        <f t="shared" si="245"/>
        <v>2955515</v>
      </c>
      <c r="D420">
        <v>2</v>
      </c>
      <c r="E420">
        <v>95</v>
      </c>
      <c r="F420">
        <v>55</v>
      </c>
      <c r="G420">
        <v>15</v>
      </c>
      <c r="H420">
        <v>15.9</v>
      </c>
      <c r="I420" t="str">
        <f>""</f>
        <v/>
      </c>
      <c r="J420" t="str">
        <f>""</f>
        <v/>
      </c>
      <c r="K420" t="str">
        <f>""</f>
        <v/>
      </c>
      <c r="L420" t="str">
        <f>""</f>
        <v/>
      </c>
      <c r="M420" s="114">
        <v>817.32</v>
      </c>
      <c r="N420" s="7">
        <v>817.32</v>
      </c>
      <c r="O420" s="7">
        <v>817.32</v>
      </c>
      <c r="P420" s="7">
        <v>817.32</v>
      </c>
      <c r="Q420">
        <v>1.3044</v>
      </c>
      <c r="R420">
        <v>1.3044</v>
      </c>
      <c r="S420">
        <v>1.3044</v>
      </c>
      <c r="T420">
        <v>1.3044</v>
      </c>
      <c r="U420">
        <f t="shared" si="246"/>
        <v>132</v>
      </c>
      <c r="V420">
        <f t="shared" si="246"/>
        <v>132</v>
      </c>
      <c r="W420">
        <f t="shared" si="246"/>
        <v>132</v>
      </c>
      <c r="X420">
        <f t="shared" si="246"/>
        <v>132</v>
      </c>
      <c r="Y420">
        <f t="shared" si="247"/>
        <v>23</v>
      </c>
      <c r="Z420">
        <f t="shared" si="247"/>
        <v>23</v>
      </c>
      <c r="AA420">
        <f t="shared" si="247"/>
        <v>23</v>
      </c>
      <c r="AB420">
        <f t="shared" si="247"/>
        <v>23</v>
      </c>
      <c r="AC420" s="212">
        <f t="shared" si="248"/>
        <v>2.7632681120152982E-3</v>
      </c>
      <c r="AD420" s="212">
        <f t="shared" si="248"/>
        <v>2.7632681120152982E-3</v>
      </c>
      <c r="AE420" s="212">
        <f t="shared" si="248"/>
        <v>2.7632681120152982E-3</v>
      </c>
      <c r="AF420" s="212">
        <f t="shared" si="248"/>
        <v>2.7632681120152982E-3</v>
      </c>
      <c r="AG420" s="166">
        <f t="shared" si="249"/>
        <v>2.0829999999999999E-4</v>
      </c>
      <c r="AH420" s="166">
        <f t="shared" si="249"/>
        <v>1.724</v>
      </c>
      <c r="AI420" s="166">
        <f t="shared" si="249"/>
        <v>2</v>
      </c>
      <c r="AJ420" s="166">
        <f t="shared" si="249"/>
        <v>4.6182900000000003E-4</v>
      </c>
      <c r="AK420" s="114" t="str">
        <f>""</f>
        <v/>
      </c>
      <c r="AL420" s="7" t="str">
        <f>""</f>
        <v/>
      </c>
      <c r="AM420" s="7" t="str">
        <f>""</f>
        <v/>
      </c>
      <c r="AN420" s="7" t="str">
        <f>""</f>
        <v/>
      </c>
      <c r="AO420" s="7" t="str">
        <f>""</f>
        <v/>
      </c>
      <c r="AP420" s="7" t="str">
        <f>""</f>
        <v/>
      </c>
      <c r="AQ420" s="7" t="str">
        <f>""</f>
        <v/>
      </c>
      <c r="AR420" s="7" t="str">
        <f>""</f>
        <v/>
      </c>
      <c r="AS420" s="7" t="str">
        <f>""</f>
        <v/>
      </c>
      <c r="AT420" s="7" t="str">
        <f>""</f>
        <v/>
      </c>
      <c r="AU420" s="7" t="str">
        <f>""</f>
        <v/>
      </c>
      <c r="AV420" s="7" t="str">
        <f>""</f>
        <v/>
      </c>
      <c r="AW420" s="7" t="str">
        <f>""</f>
        <v/>
      </c>
      <c r="AX420" s="7" t="str">
        <f>""</f>
        <v/>
      </c>
      <c r="AY420" s="7" t="str">
        <f>""</f>
        <v/>
      </c>
      <c r="AZ420" s="118">
        <f t="shared" si="250"/>
        <v>0.6</v>
      </c>
      <c r="BA420" s="121" t="str">
        <f>""</f>
        <v/>
      </c>
      <c r="BB420" s="121" t="str">
        <f>""</f>
        <v/>
      </c>
      <c r="BC420" s="121" t="str">
        <f>""</f>
        <v/>
      </c>
    </row>
    <row r="421" spans="1:55" x14ac:dyDescent="0.25">
      <c r="A421" t="str">
        <f t="shared" si="245"/>
        <v>2956515</v>
      </c>
      <c r="D421">
        <v>2</v>
      </c>
      <c r="E421">
        <v>95</v>
      </c>
      <c r="F421">
        <v>65</v>
      </c>
      <c r="G421">
        <v>15</v>
      </c>
      <c r="H421">
        <v>15.9</v>
      </c>
      <c r="I421" t="str">
        <f>""</f>
        <v/>
      </c>
      <c r="J421" t="str">
        <f>""</f>
        <v/>
      </c>
      <c r="K421" t="str">
        <f>""</f>
        <v/>
      </c>
      <c r="L421" t="str">
        <f>""</f>
        <v/>
      </c>
      <c r="M421" s="114">
        <v>1011.92</v>
      </c>
      <c r="N421" s="7">
        <v>1011.92</v>
      </c>
      <c r="O421" s="7">
        <v>1011.92</v>
      </c>
      <c r="P421" s="7">
        <v>1011.92</v>
      </c>
      <c r="Q421">
        <v>1.3044</v>
      </c>
      <c r="R421">
        <v>1.3044</v>
      </c>
      <c r="S421">
        <v>1.3044</v>
      </c>
      <c r="T421">
        <v>1.3044</v>
      </c>
      <c r="U421">
        <f t="shared" si="246"/>
        <v>164</v>
      </c>
      <c r="V421">
        <f t="shared" si="246"/>
        <v>164</v>
      </c>
      <c r="W421">
        <f t="shared" si="246"/>
        <v>164</v>
      </c>
      <c r="X421">
        <f t="shared" si="246"/>
        <v>164</v>
      </c>
      <c r="Y421">
        <f t="shared" si="247"/>
        <v>28</v>
      </c>
      <c r="Z421">
        <f t="shared" si="247"/>
        <v>28</v>
      </c>
      <c r="AA421">
        <f t="shared" si="247"/>
        <v>28</v>
      </c>
      <c r="AB421">
        <f t="shared" si="247"/>
        <v>28</v>
      </c>
      <c r="AC421" s="212">
        <f t="shared" si="248"/>
        <v>4.1939733073762964E-3</v>
      </c>
      <c r="AD421" s="212">
        <f t="shared" si="248"/>
        <v>4.1939733073762964E-3</v>
      </c>
      <c r="AE421" s="212">
        <f t="shared" si="248"/>
        <v>4.1939733073762964E-3</v>
      </c>
      <c r="AF421" s="212">
        <f t="shared" si="248"/>
        <v>4.1939733073762964E-3</v>
      </c>
      <c r="AG421" s="166">
        <f t="shared" si="249"/>
        <v>2.0829999999999999E-4</v>
      </c>
      <c r="AH421" s="166">
        <f t="shared" si="249"/>
        <v>1.724</v>
      </c>
      <c r="AI421" s="166">
        <f t="shared" si="249"/>
        <v>2</v>
      </c>
      <c r="AJ421" s="166">
        <f t="shared" si="249"/>
        <v>4.6182900000000003E-4</v>
      </c>
      <c r="AK421" s="114" t="str">
        <f>""</f>
        <v/>
      </c>
      <c r="AL421" s="7" t="str">
        <f>""</f>
        <v/>
      </c>
      <c r="AM421" s="7" t="str">
        <f>""</f>
        <v/>
      </c>
      <c r="AN421" s="7" t="str">
        <f>""</f>
        <v/>
      </c>
      <c r="AO421" s="7" t="str">
        <f>""</f>
        <v/>
      </c>
      <c r="AP421" s="7" t="str">
        <f>""</f>
        <v/>
      </c>
      <c r="AQ421" s="7" t="str">
        <f>""</f>
        <v/>
      </c>
      <c r="AR421" s="7" t="str">
        <f>""</f>
        <v/>
      </c>
      <c r="AS421" s="7" t="str">
        <f>""</f>
        <v/>
      </c>
      <c r="AT421" s="7" t="str">
        <f>""</f>
        <v/>
      </c>
      <c r="AU421" s="7" t="str">
        <f>""</f>
        <v/>
      </c>
      <c r="AV421" s="7" t="str">
        <f>""</f>
        <v/>
      </c>
      <c r="AW421" s="7" t="str">
        <f>""</f>
        <v/>
      </c>
      <c r="AX421" s="7" t="str">
        <f>""</f>
        <v/>
      </c>
      <c r="AY421" s="7" t="str">
        <f>""</f>
        <v/>
      </c>
      <c r="AZ421" s="118">
        <f t="shared" si="250"/>
        <v>0.7</v>
      </c>
      <c r="BA421" s="121" t="str">
        <f>""</f>
        <v/>
      </c>
      <c r="BB421" s="121" t="str">
        <f>""</f>
        <v/>
      </c>
      <c r="BC421" s="121" t="str">
        <f>""</f>
        <v/>
      </c>
    </row>
    <row r="422" spans="1:55" x14ac:dyDescent="0.25">
      <c r="A422" t="str">
        <f t="shared" si="245"/>
        <v>2957515</v>
      </c>
      <c r="D422">
        <v>2</v>
      </c>
      <c r="E422">
        <v>95</v>
      </c>
      <c r="F422">
        <v>75</v>
      </c>
      <c r="G422">
        <v>15</v>
      </c>
      <c r="H422">
        <v>15.9</v>
      </c>
      <c r="I422" t="str">
        <f>""</f>
        <v/>
      </c>
      <c r="J422" t="str">
        <f>""</f>
        <v/>
      </c>
      <c r="K422" t="str">
        <f>""</f>
        <v/>
      </c>
      <c r="L422" t="str">
        <f>""</f>
        <v/>
      </c>
      <c r="M422" s="114">
        <v>1206.52</v>
      </c>
      <c r="N422" s="7">
        <v>1206.52</v>
      </c>
      <c r="O422" s="7">
        <v>1206.52</v>
      </c>
      <c r="P422" s="7">
        <v>1206.52</v>
      </c>
      <c r="Q422">
        <v>1.3044</v>
      </c>
      <c r="R422">
        <v>1.3044</v>
      </c>
      <c r="S422">
        <v>1.3044</v>
      </c>
      <c r="T422">
        <v>1.3044</v>
      </c>
      <c r="U422">
        <f t="shared" si="246"/>
        <v>195</v>
      </c>
      <c r="V422">
        <f t="shared" si="246"/>
        <v>195</v>
      </c>
      <c r="W422">
        <f t="shared" si="246"/>
        <v>195</v>
      </c>
      <c r="X422">
        <f t="shared" si="246"/>
        <v>195</v>
      </c>
      <c r="Y422">
        <f t="shared" si="247"/>
        <v>34</v>
      </c>
      <c r="Z422">
        <f t="shared" si="247"/>
        <v>34</v>
      </c>
      <c r="AA422">
        <f t="shared" si="247"/>
        <v>34</v>
      </c>
      <c r="AB422">
        <f t="shared" si="247"/>
        <v>34</v>
      </c>
      <c r="AC422" s="212">
        <f t="shared" si="248"/>
        <v>6.3126247468573747E-3</v>
      </c>
      <c r="AD422" s="212">
        <f t="shared" si="248"/>
        <v>6.3126247468573747E-3</v>
      </c>
      <c r="AE422" s="212">
        <f t="shared" si="248"/>
        <v>6.3126247468573747E-3</v>
      </c>
      <c r="AF422" s="212">
        <f t="shared" si="248"/>
        <v>6.3126247468573747E-3</v>
      </c>
      <c r="AG422" s="166">
        <f t="shared" si="249"/>
        <v>2.0829999999999999E-4</v>
      </c>
      <c r="AH422" s="166">
        <f t="shared" si="249"/>
        <v>1.724</v>
      </c>
      <c r="AI422" s="166">
        <f t="shared" si="249"/>
        <v>2</v>
      </c>
      <c r="AJ422" s="166">
        <f t="shared" si="249"/>
        <v>4.6182900000000003E-4</v>
      </c>
      <c r="AK422" s="114" t="str">
        <f>""</f>
        <v/>
      </c>
      <c r="AL422" s="7" t="str">
        <f>""</f>
        <v/>
      </c>
      <c r="AM422" s="7" t="str">
        <f>""</f>
        <v/>
      </c>
      <c r="AN422" s="7" t="str">
        <f>""</f>
        <v/>
      </c>
      <c r="AO422" s="7" t="str">
        <f>""</f>
        <v/>
      </c>
      <c r="AP422" s="7" t="str">
        <f>""</f>
        <v/>
      </c>
      <c r="AQ422" s="7" t="str">
        <f>""</f>
        <v/>
      </c>
      <c r="AR422" s="7" t="str">
        <f>""</f>
        <v/>
      </c>
      <c r="AS422" s="7" t="str">
        <f>""</f>
        <v/>
      </c>
      <c r="AT422" s="7" t="str">
        <f>""</f>
        <v/>
      </c>
      <c r="AU422" s="7" t="str">
        <f>""</f>
        <v/>
      </c>
      <c r="AV422" s="7" t="str">
        <f>""</f>
        <v/>
      </c>
      <c r="AW422" s="7" t="str">
        <f>""</f>
        <v/>
      </c>
      <c r="AX422" s="7" t="str">
        <f>""</f>
        <v/>
      </c>
      <c r="AY422" s="7" t="str">
        <f>""</f>
        <v/>
      </c>
      <c r="AZ422" s="118">
        <f t="shared" si="250"/>
        <v>0.8</v>
      </c>
      <c r="BA422" s="121" t="str">
        <f>""</f>
        <v/>
      </c>
      <c r="BB422" s="121" t="str">
        <f>""</f>
        <v/>
      </c>
      <c r="BC422" s="121" t="str">
        <f>""</f>
        <v/>
      </c>
    </row>
    <row r="423" spans="1:55" x14ac:dyDescent="0.25">
      <c r="A423" t="str">
        <f t="shared" si="245"/>
        <v>2958515</v>
      </c>
      <c r="D423">
        <v>2</v>
      </c>
      <c r="E423">
        <v>95</v>
      </c>
      <c r="F423">
        <v>85</v>
      </c>
      <c r="G423">
        <v>15</v>
      </c>
      <c r="H423">
        <v>15.9</v>
      </c>
      <c r="I423" t="str">
        <f>""</f>
        <v/>
      </c>
      <c r="J423" t="str">
        <f>""</f>
        <v/>
      </c>
      <c r="K423" t="str">
        <f>""</f>
        <v/>
      </c>
      <c r="L423" t="str">
        <f>""</f>
        <v/>
      </c>
      <c r="M423" s="114">
        <v>1401.12</v>
      </c>
      <c r="N423" s="7">
        <v>1401.12</v>
      </c>
      <c r="O423" s="7">
        <v>1401.12</v>
      </c>
      <c r="P423" s="7">
        <v>1401.12</v>
      </c>
      <c r="Q423">
        <v>1.3044</v>
      </c>
      <c r="R423">
        <v>1.3044</v>
      </c>
      <c r="S423">
        <v>1.3044</v>
      </c>
      <c r="T423">
        <v>1.3044</v>
      </c>
      <c r="U423">
        <f t="shared" si="246"/>
        <v>227</v>
      </c>
      <c r="V423">
        <f t="shared" si="246"/>
        <v>227</v>
      </c>
      <c r="W423">
        <f t="shared" si="246"/>
        <v>227</v>
      </c>
      <c r="X423">
        <f t="shared" si="246"/>
        <v>227</v>
      </c>
      <c r="Y423">
        <f t="shared" si="247"/>
        <v>39</v>
      </c>
      <c r="Z423">
        <f t="shared" si="247"/>
        <v>39</v>
      </c>
      <c r="AA423">
        <f t="shared" si="247"/>
        <v>39</v>
      </c>
      <c r="AB423">
        <f t="shared" si="247"/>
        <v>39</v>
      </c>
      <c r="AC423" s="212">
        <f t="shared" si="248"/>
        <v>8.4788746556867245E-3</v>
      </c>
      <c r="AD423" s="212">
        <f t="shared" si="248"/>
        <v>8.4788746556867245E-3</v>
      </c>
      <c r="AE423" s="212">
        <f t="shared" si="248"/>
        <v>8.4788746556867245E-3</v>
      </c>
      <c r="AF423" s="212">
        <f t="shared" si="248"/>
        <v>8.4788746556867245E-3</v>
      </c>
      <c r="AG423" s="166">
        <f t="shared" si="249"/>
        <v>2.0829999999999999E-4</v>
      </c>
      <c r="AH423" s="166">
        <f t="shared" si="249"/>
        <v>1.724</v>
      </c>
      <c r="AI423" s="166">
        <f t="shared" si="249"/>
        <v>2</v>
      </c>
      <c r="AJ423" s="166">
        <f t="shared" si="249"/>
        <v>4.6182900000000003E-4</v>
      </c>
      <c r="AK423" s="114" t="str">
        <f>""</f>
        <v/>
      </c>
      <c r="AL423" s="7" t="str">
        <f>""</f>
        <v/>
      </c>
      <c r="AM423" s="7" t="str">
        <f>""</f>
        <v/>
      </c>
      <c r="AN423" s="7" t="str">
        <f>""</f>
        <v/>
      </c>
      <c r="AO423" s="7" t="str">
        <f>""</f>
        <v/>
      </c>
      <c r="AP423" s="7" t="str">
        <f>""</f>
        <v/>
      </c>
      <c r="AQ423" s="7" t="str">
        <f>""</f>
        <v/>
      </c>
      <c r="AR423" s="7" t="str">
        <f>""</f>
        <v/>
      </c>
      <c r="AS423" s="7" t="str">
        <f>""</f>
        <v/>
      </c>
      <c r="AT423" s="7" t="str">
        <f>""</f>
        <v/>
      </c>
      <c r="AU423" s="7" t="str">
        <f>""</f>
        <v/>
      </c>
      <c r="AV423" s="7" t="str">
        <f>""</f>
        <v/>
      </c>
      <c r="AW423" s="7" t="str">
        <f>""</f>
        <v/>
      </c>
      <c r="AX423" s="7" t="str">
        <f>""</f>
        <v/>
      </c>
      <c r="AY423" s="7" t="str">
        <f>""</f>
        <v/>
      </c>
      <c r="AZ423" s="118">
        <f t="shared" si="250"/>
        <v>0.9</v>
      </c>
      <c r="BA423" s="121" t="str">
        <f>""</f>
        <v/>
      </c>
      <c r="BB423" s="121" t="str">
        <f>""</f>
        <v/>
      </c>
      <c r="BC423" s="121" t="str">
        <f>""</f>
        <v/>
      </c>
    </row>
    <row r="424" spans="1:55" x14ac:dyDescent="0.25">
      <c r="A424" t="str">
        <f t="shared" si="245"/>
        <v>2959515</v>
      </c>
      <c r="D424">
        <v>2</v>
      </c>
      <c r="E424">
        <v>95</v>
      </c>
      <c r="F424">
        <v>95</v>
      </c>
      <c r="G424">
        <v>15</v>
      </c>
      <c r="H424">
        <v>15.9</v>
      </c>
      <c r="I424" t="str">
        <f>""</f>
        <v/>
      </c>
      <c r="J424" t="str">
        <f>""</f>
        <v/>
      </c>
      <c r="K424" t="str">
        <f>""</f>
        <v/>
      </c>
      <c r="L424" t="str">
        <f>""</f>
        <v/>
      </c>
      <c r="M424" s="114">
        <v>1595.72</v>
      </c>
      <c r="N424" s="7">
        <v>1595.72</v>
      </c>
      <c r="O424" s="7">
        <v>1595.72</v>
      </c>
      <c r="P424" s="7">
        <v>1595.72</v>
      </c>
      <c r="Q424">
        <v>1.3044</v>
      </c>
      <c r="R424">
        <v>1.3044</v>
      </c>
      <c r="S424">
        <v>1.3044</v>
      </c>
      <c r="T424">
        <v>1.3044</v>
      </c>
      <c r="U424">
        <f t="shared" si="246"/>
        <v>258</v>
      </c>
      <c r="V424">
        <f t="shared" si="246"/>
        <v>258</v>
      </c>
      <c r="W424">
        <f t="shared" si="246"/>
        <v>258</v>
      </c>
      <c r="X424">
        <f t="shared" si="246"/>
        <v>258</v>
      </c>
      <c r="Y424">
        <f t="shared" si="247"/>
        <v>44</v>
      </c>
      <c r="Z424">
        <f t="shared" si="247"/>
        <v>44</v>
      </c>
      <c r="AA424">
        <f t="shared" si="247"/>
        <v>44</v>
      </c>
      <c r="AB424">
        <f t="shared" si="247"/>
        <v>44</v>
      </c>
      <c r="AC424" s="212">
        <f t="shared" si="248"/>
        <v>1.1003968255347921E-2</v>
      </c>
      <c r="AD424" s="212">
        <f t="shared" si="248"/>
        <v>1.1003968255347921E-2</v>
      </c>
      <c r="AE424" s="212">
        <f t="shared" si="248"/>
        <v>1.1003968255347921E-2</v>
      </c>
      <c r="AF424" s="212">
        <f t="shared" si="248"/>
        <v>1.1003968255347921E-2</v>
      </c>
      <c r="AG424" s="166">
        <f t="shared" si="249"/>
        <v>2.0829999999999999E-4</v>
      </c>
      <c r="AH424" s="166">
        <f t="shared" si="249"/>
        <v>1.724</v>
      </c>
      <c r="AI424" s="166">
        <f t="shared" si="249"/>
        <v>2</v>
      </c>
      <c r="AJ424" s="166">
        <f t="shared" si="249"/>
        <v>4.6182900000000003E-4</v>
      </c>
      <c r="AK424" s="114" t="str">
        <f>""</f>
        <v/>
      </c>
      <c r="AL424" s="7" t="str">
        <f>""</f>
        <v/>
      </c>
      <c r="AM424" s="7" t="str">
        <f>""</f>
        <v/>
      </c>
      <c r="AN424" s="7" t="str">
        <f>""</f>
        <v/>
      </c>
      <c r="AO424" s="7" t="str">
        <f>""</f>
        <v/>
      </c>
      <c r="AP424" s="7" t="str">
        <f>""</f>
        <v/>
      </c>
      <c r="AQ424" s="7" t="str">
        <f>""</f>
        <v/>
      </c>
      <c r="AR424" s="7" t="str">
        <f>""</f>
        <v/>
      </c>
      <c r="AS424" s="7" t="str">
        <f>""</f>
        <v/>
      </c>
      <c r="AT424" s="7" t="str">
        <f>""</f>
        <v/>
      </c>
      <c r="AU424" s="7" t="str">
        <f>""</f>
        <v/>
      </c>
      <c r="AV424" s="7" t="str">
        <f>""</f>
        <v/>
      </c>
      <c r="AW424" s="7" t="str">
        <f>""</f>
        <v/>
      </c>
      <c r="AX424" s="7" t="str">
        <f>""</f>
        <v/>
      </c>
      <c r="AY424" s="7" t="str">
        <f>""</f>
        <v/>
      </c>
      <c r="AZ424" s="118">
        <f t="shared" si="250"/>
        <v>1</v>
      </c>
      <c r="BA424" s="121" t="str">
        <f>""</f>
        <v/>
      </c>
      <c r="BB424" s="121" t="str">
        <f>""</f>
        <v/>
      </c>
      <c r="BC424" s="121" t="str">
        <f>""</f>
        <v/>
      </c>
    </row>
    <row r="425" spans="1:55" x14ac:dyDescent="0.25">
      <c r="A425" t="str">
        <f t="shared" si="245"/>
        <v>29510515</v>
      </c>
      <c r="D425">
        <v>2</v>
      </c>
      <c r="E425">
        <v>95</v>
      </c>
      <c r="F425">
        <v>105</v>
      </c>
      <c r="G425">
        <v>15</v>
      </c>
      <c r="H425">
        <v>15.9</v>
      </c>
      <c r="I425" t="str">
        <f>""</f>
        <v/>
      </c>
      <c r="J425" t="str">
        <f>""</f>
        <v/>
      </c>
      <c r="K425" t="str">
        <f>""</f>
        <v/>
      </c>
      <c r="L425" t="str">
        <f>""</f>
        <v/>
      </c>
      <c r="M425" s="114">
        <v>1790.32</v>
      </c>
      <c r="N425" s="7">
        <v>1790.32</v>
      </c>
      <c r="O425" s="7">
        <v>1790.32</v>
      </c>
      <c r="P425" s="7">
        <v>1790.32</v>
      </c>
      <c r="Q425">
        <v>1.3044</v>
      </c>
      <c r="R425">
        <v>1.3044</v>
      </c>
      <c r="S425">
        <v>1.3044</v>
      </c>
      <c r="T425">
        <v>1.3044</v>
      </c>
      <c r="U425">
        <f t="shared" si="246"/>
        <v>290</v>
      </c>
      <c r="V425">
        <f t="shared" si="246"/>
        <v>290</v>
      </c>
      <c r="W425">
        <f t="shared" si="246"/>
        <v>290</v>
      </c>
      <c r="X425">
        <f t="shared" si="246"/>
        <v>290</v>
      </c>
      <c r="Y425">
        <f t="shared" si="247"/>
        <v>50</v>
      </c>
      <c r="Z425">
        <f t="shared" si="247"/>
        <v>50</v>
      </c>
      <c r="AA425">
        <f t="shared" si="247"/>
        <v>50</v>
      </c>
      <c r="AB425">
        <f t="shared" si="247"/>
        <v>50</v>
      </c>
      <c r="AC425" s="212">
        <f t="shared" si="248"/>
        <v>1.4456026684884674E-2</v>
      </c>
      <c r="AD425" s="212">
        <f t="shared" si="248"/>
        <v>1.4456026684884674E-2</v>
      </c>
      <c r="AE425" s="212">
        <f t="shared" si="248"/>
        <v>1.4456026684884674E-2</v>
      </c>
      <c r="AF425" s="212">
        <f t="shared" si="248"/>
        <v>1.4456026684884674E-2</v>
      </c>
      <c r="AG425" s="166">
        <f t="shared" si="249"/>
        <v>2.0829999999999999E-4</v>
      </c>
      <c r="AH425" s="166">
        <f t="shared" si="249"/>
        <v>1.724</v>
      </c>
      <c r="AI425" s="166">
        <f t="shared" si="249"/>
        <v>2</v>
      </c>
      <c r="AJ425" s="166">
        <f t="shared" si="249"/>
        <v>4.6182900000000003E-4</v>
      </c>
      <c r="AK425" s="114" t="str">
        <f>""</f>
        <v/>
      </c>
      <c r="AL425" s="7" t="str">
        <f>""</f>
        <v/>
      </c>
      <c r="AM425" s="7" t="str">
        <f>""</f>
        <v/>
      </c>
      <c r="AN425" s="7" t="str">
        <f>""</f>
        <v/>
      </c>
      <c r="AO425" s="7" t="str">
        <f>""</f>
        <v/>
      </c>
      <c r="AP425" s="7" t="str">
        <f>""</f>
        <v/>
      </c>
      <c r="AQ425" s="7" t="str">
        <f>""</f>
        <v/>
      </c>
      <c r="AR425" s="7" t="str">
        <f>""</f>
        <v/>
      </c>
      <c r="AS425" s="7" t="str">
        <f>""</f>
        <v/>
      </c>
      <c r="AT425" s="7" t="str">
        <f>""</f>
        <v/>
      </c>
      <c r="AU425" s="7" t="str">
        <f>""</f>
        <v/>
      </c>
      <c r="AV425" s="7" t="str">
        <f>""</f>
        <v/>
      </c>
      <c r="AW425" s="7" t="str">
        <f>""</f>
        <v/>
      </c>
      <c r="AX425" s="7" t="str">
        <f>""</f>
        <v/>
      </c>
      <c r="AY425" s="7" t="str">
        <f>""</f>
        <v/>
      </c>
      <c r="AZ425" s="118">
        <f t="shared" si="250"/>
        <v>1.1000000000000001</v>
      </c>
      <c r="BA425" s="121" t="str">
        <f>""</f>
        <v/>
      </c>
      <c r="BB425" s="121" t="str">
        <f>""</f>
        <v/>
      </c>
      <c r="BC425" s="121" t="str">
        <f>""</f>
        <v/>
      </c>
    </row>
    <row r="426" spans="1:55" x14ac:dyDescent="0.25">
      <c r="A426" t="str">
        <f t="shared" si="245"/>
        <v>29511515</v>
      </c>
      <c r="D426">
        <v>2</v>
      </c>
      <c r="E426">
        <v>95</v>
      </c>
      <c r="F426">
        <v>115</v>
      </c>
      <c r="G426">
        <v>15</v>
      </c>
      <c r="H426">
        <v>15.9</v>
      </c>
      <c r="I426" t="str">
        <f>""</f>
        <v/>
      </c>
      <c r="J426" t="str">
        <f>""</f>
        <v/>
      </c>
      <c r="K426" t="str">
        <f>""</f>
        <v/>
      </c>
      <c r="L426" t="str">
        <f>""</f>
        <v/>
      </c>
      <c r="M426" s="114">
        <v>1984.92</v>
      </c>
      <c r="N426" s="7">
        <v>1984.92</v>
      </c>
      <c r="O426" s="7">
        <v>1984.92</v>
      </c>
      <c r="P426" s="7">
        <v>1984.92</v>
      </c>
      <c r="Q426">
        <v>1.3044</v>
      </c>
      <c r="R426">
        <v>1.3044</v>
      </c>
      <c r="S426">
        <v>1.3044</v>
      </c>
      <c r="T426">
        <v>1.3044</v>
      </c>
      <c r="U426">
        <f t="shared" si="246"/>
        <v>321</v>
      </c>
      <c r="V426">
        <f t="shared" si="246"/>
        <v>321</v>
      </c>
      <c r="W426">
        <f t="shared" si="246"/>
        <v>321</v>
      </c>
      <c r="X426">
        <f t="shared" si="246"/>
        <v>321</v>
      </c>
      <c r="Y426">
        <f t="shared" si="247"/>
        <v>55</v>
      </c>
      <c r="Z426">
        <f t="shared" si="247"/>
        <v>55</v>
      </c>
      <c r="AA426">
        <f t="shared" si="247"/>
        <v>55</v>
      </c>
      <c r="AB426">
        <f t="shared" si="247"/>
        <v>55</v>
      </c>
      <c r="AC426" s="212">
        <f t="shared" si="248"/>
        <v>1.7801742010462879E-2</v>
      </c>
      <c r="AD426" s="212">
        <f t="shared" si="248"/>
        <v>1.7801742010462879E-2</v>
      </c>
      <c r="AE426" s="212">
        <f t="shared" si="248"/>
        <v>1.7801742010462879E-2</v>
      </c>
      <c r="AF426" s="212">
        <f t="shared" si="248"/>
        <v>1.7801742010462879E-2</v>
      </c>
      <c r="AG426" s="166">
        <f t="shared" si="249"/>
        <v>2.0829999999999999E-4</v>
      </c>
      <c r="AH426" s="166">
        <f t="shared" si="249"/>
        <v>1.724</v>
      </c>
      <c r="AI426" s="166">
        <f t="shared" si="249"/>
        <v>2</v>
      </c>
      <c r="AJ426" s="166">
        <f t="shared" si="249"/>
        <v>4.6182900000000003E-4</v>
      </c>
      <c r="AK426" s="114" t="str">
        <f>""</f>
        <v/>
      </c>
      <c r="AL426" s="7" t="str">
        <f>""</f>
        <v/>
      </c>
      <c r="AM426" s="7" t="str">
        <f>""</f>
        <v/>
      </c>
      <c r="AN426" s="7" t="str">
        <f>""</f>
        <v/>
      </c>
      <c r="AO426" s="7" t="str">
        <f>""</f>
        <v/>
      </c>
      <c r="AP426" s="7" t="str">
        <f>""</f>
        <v/>
      </c>
      <c r="AQ426" s="7" t="str">
        <f>""</f>
        <v/>
      </c>
      <c r="AR426" s="7" t="str">
        <f>""</f>
        <v/>
      </c>
      <c r="AS426" s="7" t="str">
        <f>""</f>
        <v/>
      </c>
      <c r="AT426" s="7" t="str">
        <f>""</f>
        <v/>
      </c>
      <c r="AU426" s="7" t="str">
        <f>""</f>
        <v/>
      </c>
      <c r="AV426" s="7" t="str">
        <f>""</f>
        <v/>
      </c>
      <c r="AW426" s="7" t="str">
        <f>""</f>
        <v/>
      </c>
      <c r="AX426" s="7" t="str">
        <f>""</f>
        <v/>
      </c>
      <c r="AY426" s="7" t="str">
        <f>""</f>
        <v/>
      </c>
      <c r="AZ426" s="118">
        <f t="shared" si="250"/>
        <v>1.2</v>
      </c>
      <c r="BA426" s="121" t="str">
        <f>""</f>
        <v/>
      </c>
      <c r="BB426" s="121" t="str">
        <f>""</f>
        <v/>
      </c>
      <c r="BC426" s="121" t="str">
        <f>""</f>
        <v/>
      </c>
    </row>
    <row r="427" spans="1:55" x14ac:dyDescent="0.25">
      <c r="A427" t="str">
        <f t="shared" si="245"/>
        <v>29513515</v>
      </c>
      <c r="D427">
        <v>2</v>
      </c>
      <c r="E427">
        <v>95</v>
      </c>
      <c r="F427">
        <v>135</v>
      </c>
      <c r="G427">
        <v>15</v>
      </c>
      <c r="H427">
        <v>15.9</v>
      </c>
      <c r="I427" t="str">
        <f>""</f>
        <v/>
      </c>
      <c r="J427" t="str">
        <f>""</f>
        <v/>
      </c>
      <c r="K427" t="str">
        <f>""</f>
        <v/>
      </c>
      <c r="L427" t="str">
        <f>""</f>
        <v/>
      </c>
      <c r="M427" s="114">
        <v>2374.12</v>
      </c>
      <c r="N427" s="7">
        <v>2374.12</v>
      </c>
      <c r="O427" s="7">
        <v>2374.12</v>
      </c>
      <c r="P427" s="7">
        <v>2374.12</v>
      </c>
      <c r="Q427">
        <v>1.3044</v>
      </c>
      <c r="R427">
        <v>1.3044</v>
      </c>
      <c r="S427">
        <v>1.3044</v>
      </c>
      <c r="T427">
        <v>1.3044</v>
      </c>
      <c r="U427">
        <f t="shared" si="246"/>
        <v>384</v>
      </c>
      <c r="V427">
        <f t="shared" si="246"/>
        <v>384</v>
      </c>
      <c r="W427">
        <f t="shared" si="246"/>
        <v>384</v>
      </c>
      <c r="X427">
        <f t="shared" si="246"/>
        <v>384</v>
      </c>
      <c r="Y427">
        <f t="shared" si="247"/>
        <v>66</v>
      </c>
      <c r="Z427">
        <f t="shared" si="247"/>
        <v>66</v>
      </c>
      <c r="AA427">
        <f t="shared" si="247"/>
        <v>66</v>
      </c>
      <c r="AB427">
        <f t="shared" si="247"/>
        <v>66</v>
      </c>
      <c r="AC427" s="212">
        <f t="shared" si="248"/>
        <v>2.6463101706905683E-2</v>
      </c>
      <c r="AD427" s="212">
        <f t="shared" si="248"/>
        <v>2.6463101706905683E-2</v>
      </c>
      <c r="AE427" s="212">
        <f t="shared" si="248"/>
        <v>2.6463101706905683E-2</v>
      </c>
      <c r="AF427" s="212">
        <f t="shared" si="248"/>
        <v>2.6463101706905683E-2</v>
      </c>
      <c r="AG427" s="166">
        <f t="shared" si="249"/>
        <v>2.0829999999999999E-4</v>
      </c>
      <c r="AH427" s="166">
        <f t="shared" si="249"/>
        <v>1.724</v>
      </c>
      <c r="AI427" s="166">
        <f t="shared" si="249"/>
        <v>2</v>
      </c>
      <c r="AJ427" s="166">
        <f t="shared" si="249"/>
        <v>4.6182900000000003E-4</v>
      </c>
      <c r="AK427" s="114" t="str">
        <f>""</f>
        <v/>
      </c>
      <c r="AL427" s="7" t="str">
        <f>""</f>
        <v/>
      </c>
      <c r="AM427" s="7" t="str">
        <f>""</f>
        <v/>
      </c>
      <c r="AN427" s="7" t="str">
        <f>""</f>
        <v/>
      </c>
      <c r="AO427" s="7" t="str">
        <f>""</f>
        <v/>
      </c>
      <c r="AP427" s="7" t="str">
        <f>""</f>
        <v/>
      </c>
      <c r="AQ427" s="7" t="str">
        <f>""</f>
        <v/>
      </c>
      <c r="AR427" s="7" t="str">
        <f>""</f>
        <v/>
      </c>
      <c r="AS427" s="7" t="str">
        <f>""</f>
        <v/>
      </c>
      <c r="AT427" s="7" t="str">
        <f>""</f>
        <v/>
      </c>
      <c r="AU427" s="7" t="str">
        <f>""</f>
        <v/>
      </c>
      <c r="AV427" s="7" t="str">
        <f>""</f>
        <v/>
      </c>
      <c r="AW427" s="7" t="str">
        <f>""</f>
        <v/>
      </c>
      <c r="AX427" s="7" t="str">
        <f>""</f>
        <v/>
      </c>
      <c r="AY427" s="7" t="str">
        <f>""</f>
        <v/>
      </c>
      <c r="AZ427" s="118">
        <f t="shared" si="250"/>
        <v>1.4</v>
      </c>
      <c r="BA427" s="121" t="str">
        <f>""</f>
        <v/>
      </c>
      <c r="BB427" s="121" t="str">
        <f>""</f>
        <v/>
      </c>
      <c r="BC427" s="121" t="str">
        <f>""</f>
        <v/>
      </c>
    </row>
    <row r="428" spans="1:55" x14ac:dyDescent="0.25">
      <c r="A428" t="str">
        <f t="shared" si="245"/>
        <v>29515515</v>
      </c>
      <c r="D428">
        <v>2</v>
      </c>
      <c r="E428">
        <v>95</v>
      </c>
      <c r="F428">
        <v>155</v>
      </c>
      <c r="G428">
        <v>15</v>
      </c>
      <c r="H428">
        <v>15.9</v>
      </c>
      <c r="I428" t="str">
        <f>""</f>
        <v/>
      </c>
      <c r="J428" t="str">
        <f>""</f>
        <v/>
      </c>
      <c r="K428" t="str">
        <f>""</f>
        <v/>
      </c>
      <c r="L428" t="str">
        <f>""</f>
        <v/>
      </c>
      <c r="M428" s="114">
        <v>2763.32</v>
      </c>
      <c r="N428" s="7">
        <v>2763.32</v>
      </c>
      <c r="O428" s="7">
        <v>2763.32</v>
      </c>
      <c r="P428" s="7">
        <v>2763.32</v>
      </c>
      <c r="Q428">
        <v>1.3044</v>
      </c>
      <c r="R428">
        <v>1.3044</v>
      </c>
      <c r="S428">
        <v>1.3044</v>
      </c>
      <c r="T428">
        <v>1.3044</v>
      </c>
      <c r="U428">
        <f t="shared" si="246"/>
        <v>447</v>
      </c>
      <c r="V428">
        <f t="shared" si="246"/>
        <v>447</v>
      </c>
      <c r="W428">
        <f t="shared" si="246"/>
        <v>447</v>
      </c>
      <c r="X428">
        <f t="shared" si="246"/>
        <v>447</v>
      </c>
      <c r="Y428">
        <f t="shared" si="247"/>
        <v>77</v>
      </c>
      <c r="Z428">
        <f t="shared" si="247"/>
        <v>77</v>
      </c>
      <c r="AA428">
        <f t="shared" si="247"/>
        <v>77</v>
      </c>
      <c r="AB428">
        <f t="shared" si="247"/>
        <v>77</v>
      </c>
      <c r="AC428" s="212">
        <f t="shared" si="248"/>
        <v>3.7096409256183925E-2</v>
      </c>
      <c r="AD428" s="212">
        <f t="shared" si="248"/>
        <v>3.7096409256183925E-2</v>
      </c>
      <c r="AE428" s="212">
        <f t="shared" si="248"/>
        <v>3.7096409256183925E-2</v>
      </c>
      <c r="AF428" s="212">
        <f t="shared" si="248"/>
        <v>3.7096409256183925E-2</v>
      </c>
      <c r="AG428" s="166">
        <f t="shared" si="249"/>
        <v>2.0829999999999999E-4</v>
      </c>
      <c r="AH428" s="166">
        <f t="shared" si="249"/>
        <v>1.724</v>
      </c>
      <c r="AI428" s="166">
        <f t="shared" si="249"/>
        <v>2</v>
      </c>
      <c r="AJ428" s="166">
        <f t="shared" si="249"/>
        <v>4.6182900000000003E-4</v>
      </c>
      <c r="AK428" s="114" t="str">
        <f>""</f>
        <v/>
      </c>
      <c r="AL428" s="7" t="str">
        <f>""</f>
        <v/>
      </c>
      <c r="AM428" s="7" t="str">
        <f>""</f>
        <v/>
      </c>
      <c r="AN428" s="7" t="str">
        <f>""</f>
        <v/>
      </c>
      <c r="AO428" s="7" t="str">
        <f>""</f>
        <v/>
      </c>
      <c r="AP428" s="7" t="str">
        <f>""</f>
        <v/>
      </c>
      <c r="AQ428" s="7" t="str">
        <f>""</f>
        <v/>
      </c>
      <c r="AR428" s="7" t="str">
        <f>""</f>
        <v/>
      </c>
      <c r="AS428" s="7" t="str">
        <f>""</f>
        <v/>
      </c>
      <c r="AT428" s="7" t="str">
        <f>""</f>
        <v/>
      </c>
      <c r="AU428" s="7" t="str">
        <f>""</f>
        <v/>
      </c>
      <c r="AV428" s="7" t="str">
        <f>""</f>
        <v/>
      </c>
      <c r="AW428" s="7" t="str">
        <f>""</f>
        <v/>
      </c>
      <c r="AX428" s="7" t="str">
        <f>""</f>
        <v/>
      </c>
      <c r="AY428" s="7" t="str">
        <f>""</f>
        <v/>
      </c>
      <c r="AZ428" s="118">
        <f t="shared" si="250"/>
        <v>1.6</v>
      </c>
      <c r="BA428" s="121" t="str">
        <f>""</f>
        <v/>
      </c>
      <c r="BB428" s="121" t="str">
        <f>""</f>
        <v/>
      </c>
      <c r="BC428" s="121" t="str">
        <f>""</f>
        <v/>
      </c>
    </row>
    <row r="429" spans="1:55" x14ac:dyDescent="0.25">
      <c r="A429" t="str">
        <f t="shared" si="245"/>
        <v>29517515</v>
      </c>
      <c r="D429">
        <v>2</v>
      </c>
      <c r="E429">
        <v>95</v>
      </c>
      <c r="F429">
        <v>175</v>
      </c>
      <c r="G429">
        <v>15</v>
      </c>
      <c r="H429">
        <v>15.9</v>
      </c>
      <c r="I429" t="str">
        <f>""</f>
        <v/>
      </c>
      <c r="J429" t="str">
        <f>""</f>
        <v/>
      </c>
      <c r="K429" t="str">
        <f>""</f>
        <v/>
      </c>
      <c r="L429" t="str">
        <f>""</f>
        <v/>
      </c>
      <c r="M429" s="114">
        <v>3152.52</v>
      </c>
      <c r="N429" s="7">
        <v>3152.52</v>
      </c>
      <c r="O429" s="7">
        <v>3152.52</v>
      </c>
      <c r="P429" s="7">
        <v>3152.52</v>
      </c>
      <c r="Q429">
        <v>1.3044</v>
      </c>
      <c r="R429">
        <v>1.3044</v>
      </c>
      <c r="S429">
        <v>1.3044</v>
      </c>
      <c r="T429">
        <v>1.3044</v>
      </c>
      <c r="U429">
        <f t="shared" si="246"/>
        <v>510</v>
      </c>
      <c r="V429">
        <f t="shared" si="246"/>
        <v>510</v>
      </c>
      <c r="W429">
        <f t="shared" si="246"/>
        <v>510</v>
      </c>
      <c r="X429">
        <f t="shared" si="246"/>
        <v>510</v>
      </c>
      <c r="Y429">
        <f t="shared" si="247"/>
        <v>88</v>
      </c>
      <c r="Z429">
        <f t="shared" si="247"/>
        <v>88</v>
      </c>
      <c r="AA429">
        <f t="shared" si="247"/>
        <v>88</v>
      </c>
      <c r="AB429">
        <f t="shared" si="247"/>
        <v>88</v>
      </c>
      <c r="AC429" s="212">
        <f t="shared" si="248"/>
        <v>4.9805109094386409E-2</v>
      </c>
      <c r="AD429" s="212">
        <f t="shared" si="248"/>
        <v>4.9805109094386409E-2</v>
      </c>
      <c r="AE429" s="212">
        <f t="shared" si="248"/>
        <v>4.9805109094386409E-2</v>
      </c>
      <c r="AF429" s="212">
        <f t="shared" si="248"/>
        <v>4.9805109094386409E-2</v>
      </c>
      <c r="AG429" s="166">
        <f t="shared" si="249"/>
        <v>2.0829999999999999E-4</v>
      </c>
      <c r="AH429" s="166">
        <f t="shared" si="249"/>
        <v>1.724</v>
      </c>
      <c r="AI429" s="166">
        <f t="shared" si="249"/>
        <v>2</v>
      </c>
      <c r="AJ429" s="166">
        <f t="shared" si="249"/>
        <v>4.6182900000000003E-4</v>
      </c>
      <c r="AK429" s="114" t="str">
        <f>""</f>
        <v/>
      </c>
      <c r="AL429" s="7" t="str">
        <f>""</f>
        <v/>
      </c>
      <c r="AM429" s="7" t="str">
        <f>""</f>
        <v/>
      </c>
      <c r="AN429" s="7" t="str">
        <f>""</f>
        <v/>
      </c>
      <c r="AO429" s="7" t="str">
        <f>""</f>
        <v/>
      </c>
      <c r="AP429" s="7" t="str">
        <f>""</f>
        <v/>
      </c>
      <c r="AQ429" s="7" t="str">
        <f>""</f>
        <v/>
      </c>
      <c r="AR429" s="7" t="str">
        <f>""</f>
        <v/>
      </c>
      <c r="AS429" s="7" t="str">
        <f>""</f>
        <v/>
      </c>
      <c r="AT429" s="7" t="str">
        <f>""</f>
        <v/>
      </c>
      <c r="AU429" s="7" t="str">
        <f>""</f>
        <v/>
      </c>
      <c r="AV429" s="7" t="str">
        <f>""</f>
        <v/>
      </c>
      <c r="AW429" s="7" t="str">
        <f>""</f>
        <v/>
      </c>
      <c r="AX429" s="7" t="str">
        <f>""</f>
        <v/>
      </c>
      <c r="AY429" s="7" t="str">
        <f>""</f>
        <v/>
      </c>
      <c r="AZ429" s="118">
        <f t="shared" si="250"/>
        <v>1.8</v>
      </c>
      <c r="BA429" s="121" t="str">
        <f>""</f>
        <v/>
      </c>
      <c r="BB429" s="121" t="str">
        <f>""</f>
        <v/>
      </c>
      <c r="BC429" s="121" t="str">
        <f>""</f>
        <v/>
      </c>
    </row>
    <row r="430" spans="1:55" x14ac:dyDescent="0.25">
      <c r="A430" t="str">
        <f t="shared" si="245"/>
        <v>29519515</v>
      </c>
      <c r="D430">
        <v>2</v>
      </c>
      <c r="E430">
        <v>95</v>
      </c>
      <c r="F430">
        <v>195</v>
      </c>
      <c r="G430">
        <v>15</v>
      </c>
      <c r="H430">
        <v>15.9</v>
      </c>
      <c r="I430" t="str">
        <f>""</f>
        <v/>
      </c>
      <c r="J430" t="str">
        <f>""</f>
        <v/>
      </c>
      <c r="K430" t="str">
        <f>""</f>
        <v/>
      </c>
      <c r="L430" t="str">
        <f>""</f>
        <v/>
      </c>
      <c r="M430" s="114">
        <v>3541.72</v>
      </c>
      <c r="N430" s="7">
        <v>3541.72</v>
      </c>
      <c r="O430" s="7">
        <v>3541.72</v>
      </c>
      <c r="P430" s="7">
        <v>3541.72</v>
      </c>
      <c r="Q430">
        <v>1.3044</v>
      </c>
      <c r="R430">
        <v>1.3044</v>
      </c>
      <c r="S430">
        <v>1.3044</v>
      </c>
      <c r="T430">
        <v>1.3044</v>
      </c>
      <c r="U430">
        <f t="shared" si="246"/>
        <v>573</v>
      </c>
      <c r="V430">
        <f t="shared" si="246"/>
        <v>573</v>
      </c>
      <c r="W430">
        <f t="shared" si="246"/>
        <v>573</v>
      </c>
      <c r="X430">
        <f t="shared" si="246"/>
        <v>573</v>
      </c>
      <c r="Y430">
        <f t="shared" si="247"/>
        <v>99</v>
      </c>
      <c r="Z430">
        <f t="shared" si="247"/>
        <v>99</v>
      </c>
      <c r="AA430">
        <f t="shared" si="247"/>
        <v>99</v>
      </c>
      <c r="AB430">
        <f t="shared" si="247"/>
        <v>99</v>
      </c>
      <c r="AC430" s="212">
        <f t="shared" si="248"/>
        <v>6.4688619790570515E-2</v>
      </c>
      <c r="AD430" s="212">
        <f t="shared" si="248"/>
        <v>6.4688619790570515E-2</v>
      </c>
      <c r="AE430" s="212">
        <f t="shared" si="248"/>
        <v>6.4688619790570515E-2</v>
      </c>
      <c r="AF430" s="212">
        <f t="shared" si="248"/>
        <v>6.4688619790570515E-2</v>
      </c>
      <c r="AG430" s="166">
        <f t="shared" si="249"/>
        <v>2.0829999999999999E-4</v>
      </c>
      <c r="AH430" s="166">
        <f t="shared" si="249"/>
        <v>1.724</v>
      </c>
      <c r="AI430" s="166">
        <f t="shared" si="249"/>
        <v>2</v>
      </c>
      <c r="AJ430" s="166">
        <f t="shared" si="249"/>
        <v>4.6182900000000003E-4</v>
      </c>
      <c r="AK430" s="114" t="str">
        <f>""</f>
        <v/>
      </c>
      <c r="AL430" s="7" t="str">
        <f>""</f>
        <v/>
      </c>
      <c r="AM430" s="7" t="str">
        <f>""</f>
        <v/>
      </c>
      <c r="AN430" s="7" t="str">
        <f>""</f>
        <v/>
      </c>
      <c r="AO430" s="7" t="str">
        <f>""</f>
        <v/>
      </c>
      <c r="AP430" s="7" t="str">
        <f>""</f>
        <v/>
      </c>
      <c r="AQ430" s="7" t="str">
        <f>""</f>
        <v/>
      </c>
      <c r="AR430" s="7" t="str">
        <f>""</f>
        <v/>
      </c>
      <c r="AS430" s="7" t="str">
        <f>""</f>
        <v/>
      </c>
      <c r="AT430" s="7" t="str">
        <f>""</f>
        <v/>
      </c>
      <c r="AU430" s="7" t="str">
        <f>""</f>
        <v/>
      </c>
      <c r="AV430" s="7" t="str">
        <f>""</f>
        <v/>
      </c>
      <c r="AW430" s="7" t="str">
        <f>""</f>
        <v/>
      </c>
      <c r="AX430" s="7" t="str">
        <f>""</f>
        <v/>
      </c>
      <c r="AY430" s="7" t="str">
        <f>""</f>
        <v/>
      </c>
      <c r="AZ430" s="118">
        <f t="shared" si="250"/>
        <v>2</v>
      </c>
      <c r="BA430" s="121" t="str">
        <f>""</f>
        <v/>
      </c>
      <c r="BB430" s="121" t="str">
        <f>""</f>
        <v/>
      </c>
      <c r="BC430" s="121" t="str">
        <f>""</f>
        <v/>
      </c>
    </row>
    <row r="431" spans="1:55" x14ac:dyDescent="0.25">
      <c r="A431" t="str">
        <f t="shared" si="245"/>
        <v>29521515</v>
      </c>
      <c r="D431">
        <v>2</v>
      </c>
      <c r="E431">
        <v>95</v>
      </c>
      <c r="F431">
        <v>215</v>
      </c>
      <c r="G431">
        <v>15</v>
      </c>
      <c r="H431">
        <v>15.9</v>
      </c>
      <c r="I431" t="str">
        <f>""</f>
        <v/>
      </c>
      <c r="J431" t="str">
        <f>""</f>
        <v/>
      </c>
      <c r="K431" t="str">
        <f>""</f>
        <v/>
      </c>
      <c r="L431" t="str">
        <f>""</f>
        <v/>
      </c>
      <c r="M431" s="114">
        <v>3930.92</v>
      </c>
      <c r="N431" s="7">
        <v>3930.92</v>
      </c>
      <c r="O431" s="7">
        <v>3930.92</v>
      </c>
      <c r="P431" s="7">
        <v>3930.92</v>
      </c>
      <c r="Q431">
        <v>1.3044</v>
      </c>
      <c r="R431">
        <v>1.3044</v>
      </c>
      <c r="S431">
        <v>1.3044</v>
      </c>
      <c r="T431">
        <v>1.3044</v>
      </c>
      <c r="U431">
        <f t="shared" si="246"/>
        <v>636</v>
      </c>
      <c r="V431">
        <f t="shared" si="246"/>
        <v>636</v>
      </c>
      <c r="W431">
        <f t="shared" si="246"/>
        <v>636</v>
      </c>
      <c r="X431">
        <f t="shared" si="246"/>
        <v>636</v>
      </c>
      <c r="Y431">
        <f t="shared" si="247"/>
        <v>109</v>
      </c>
      <c r="Z431">
        <f t="shared" si="247"/>
        <v>109</v>
      </c>
      <c r="AA431">
        <f t="shared" si="247"/>
        <v>109</v>
      </c>
      <c r="AB431">
        <f t="shared" si="247"/>
        <v>109</v>
      </c>
      <c r="AC431" s="212">
        <f t="shared" si="248"/>
        <v>8.0428786084233678E-2</v>
      </c>
      <c r="AD431" s="212">
        <f t="shared" si="248"/>
        <v>8.0428786084233678E-2</v>
      </c>
      <c r="AE431" s="212">
        <f t="shared" si="248"/>
        <v>8.0428786084233678E-2</v>
      </c>
      <c r="AF431" s="212">
        <f t="shared" si="248"/>
        <v>8.0428786084233678E-2</v>
      </c>
      <c r="AG431" s="166">
        <f t="shared" si="249"/>
        <v>2.0829999999999999E-4</v>
      </c>
      <c r="AH431" s="166">
        <f t="shared" si="249"/>
        <v>1.724</v>
      </c>
      <c r="AI431" s="166">
        <f t="shared" si="249"/>
        <v>2</v>
      </c>
      <c r="AJ431" s="166">
        <f t="shared" si="249"/>
        <v>4.6182900000000003E-4</v>
      </c>
      <c r="AK431" s="114" t="str">
        <f>""</f>
        <v/>
      </c>
      <c r="AL431" s="7" t="str">
        <f>""</f>
        <v/>
      </c>
      <c r="AM431" s="7" t="str">
        <f>""</f>
        <v/>
      </c>
      <c r="AN431" s="7" t="str">
        <f>""</f>
        <v/>
      </c>
      <c r="AO431" s="7" t="str">
        <f>""</f>
        <v/>
      </c>
      <c r="AP431" s="7" t="str">
        <f>""</f>
        <v/>
      </c>
      <c r="AQ431" s="7" t="str">
        <f>""</f>
        <v/>
      </c>
      <c r="AR431" s="7" t="str">
        <f>""</f>
        <v/>
      </c>
      <c r="AS431" s="7" t="str">
        <f>""</f>
        <v/>
      </c>
      <c r="AT431" s="7" t="str">
        <f>""</f>
        <v/>
      </c>
      <c r="AU431" s="7" t="str">
        <f>""</f>
        <v/>
      </c>
      <c r="AV431" s="7" t="str">
        <f>""</f>
        <v/>
      </c>
      <c r="AW431" s="7" t="str">
        <f>""</f>
        <v/>
      </c>
      <c r="AX431" s="7" t="str">
        <f>""</f>
        <v/>
      </c>
      <c r="AY431" s="7" t="str">
        <f>""</f>
        <v/>
      </c>
      <c r="AZ431" s="118">
        <f t="shared" si="250"/>
        <v>2.2000000000000002</v>
      </c>
      <c r="BA431" s="121" t="str">
        <f>""</f>
        <v/>
      </c>
      <c r="BB431" s="121" t="str">
        <f>""</f>
        <v/>
      </c>
      <c r="BC431" s="121" t="str">
        <f>""</f>
        <v/>
      </c>
    </row>
    <row r="432" spans="1:55" x14ac:dyDescent="0.25">
      <c r="A432" t="str">
        <f t="shared" si="245"/>
        <v>29523515</v>
      </c>
      <c r="D432">
        <v>2</v>
      </c>
      <c r="E432">
        <v>95</v>
      </c>
      <c r="F432">
        <v>235</v>
      </c>
      <c r="G432">
        <v>15</v>
      </c>
      <c r="H432">
        <v>15.9</v>
      </c>
      <c r="I432" t="str">
        <f>""</f>
        <v/>
      </c>
      <c r="J432" t="str">
        <f>""</f>
        <v/>
      </c>
      <c r="K432" t="str">
        <f>""</f>
        <v/>
      </c>
      <c r="L432" t="str">
        <f>""</f>
        <v/>
      </c>
      <c r="M432" s="114">
        <v>4320.12</v>
      </c>
      <c r="N432" s="7">
        <v>4320.12</v>
      </c>
      <c r="O432" s="7">
        <v>4320.12</v>
      </c>
      <c r="P432" s="7">
        <v>4320.12</v>
      </c>
      <c r="Q432">
        <v>1.3044</v>
      </c>
      <c r="R432">
        <v>1.3044</v>
      </c>
      <c r="S432">
        <v>1.3044</v>
      </c>
      <c r="T432">
        <v>1.3044</v>
      </c>
      <c r="U432">
        <f t="shared" si="246"/>
        <v>699</v>
      </c>
      <c r="V432">
        <f t="shared" si="246"/>
        <v>699</v>
      </c>
      <c r="W432">
        <f t="shared" si="246"/>
        <v>699</v>
      </c>
      <c r="X432">
        <f t="shared" si="246"/>
        <v>699</v>
      </c>
      <c r="Y432">
        <f t="shared" si="247"/>
        <v>120</v>
      </c>
      <c r="Z432">
        <f t="shared" si="247"/>
        <v>120</v>
      </c>
      <c r="AA432">
        <f t="shared" si="247"/>
        <v>120</v>
      </c>
      <c r="AB432">
        <f t="shared" si="247"/>
        <v>120</v>
      </c>
      <c r="AC432" s="212">
        <f t="shared" si="248"/>
        <v>9.97719715570895E-2</v>
      </c>
      <c r="AD432" s="212">
        <f t="shared" si="248"/>
        <v>9.97719715570895E-2</v>
      </c>
      <c r="AE432" s="212">
        <f t="shared" si="248"/>
        <v>9.97719715570895E-2</v>
      </c>
      <c r="AF432" s="212">
        <f t="shared" si="248"/>
        <v>9.97719715570895E-2</v>
      </c>
      <c r="AG432" s="166">
        <f t="shared" si="249"/>
        <v>2.0829999999999999E-4</v>
      </c>
      <c r="AH432" s="166">
        <f t="shared" si="249"/>
        <v>1.724</v>
      </c>
      <c r="AI432" s="166">
        <f t="shared" si="249"/>
        <v>2</v>
      </c>
      <c r="AJ432" s="166">
        <f t="shared" si="249"/>
        <v>4.6182900000000003E-4</v>
      </c>
      <c r="AK432" s="114" t="str">
        <f>""</f>
        <v/>
      </c>
      <c r="AL432" s="7" t="str">
        <f>""</f>
        <v/>
      </c>
      <c r="AM432" s="7" t="str">
        <f>""</f>
        <v/>
      </c>
      <c r="AN432" s="7" t="str">
        <f>""</f>
        <v/>
      </c>
      <c r="AO432" s="7" t="str">
        <f>""</f>
        <v/>
      </c>
      <c r="AP432" s="7" t="str">
        <f>""</f>
        <v/>
      </c>
      <c r="AQ432" s="7" t="str">
        <f>""</f>
        <v/>
      </c>
      <c r="AR432" s="7" t="str">
        <f>""</f>
        <v/>
      </c>
      <c r="AS432" s="7" t="str">
        <f>""</f>
        <v/>
      </c>
      <c r="AT432" s="7" t="str">
        <f>""</f>
        <v/>
      </c>
      <c r="AU432" s="7" t="str">
        <f>""</f>
        <v/>
      </c>
      <c r="AV432" s="7" t="str">
        <f>""</f>
        <v/>
      </c>
      <c r="AW432" s="7" t="str">
        <f>""</f>
        <v/>
      </c>
      <c r="AX432" s="7" t="str">
        <f>""</f>
        <v/>
      </c>
      <c r="AY432" s="7" t="str">
        <f>""</f>
        <v/>
      </c>
      <c r="AZ432" s="118">
        <f t="shared" si="250"/>
        <v>2.4</v>
      </c>
      <c r="BA432" s="121" t="str">
        <f>""</f>
        <v/>
      </c>
      <c r="BB432" s="121" t="str">
        <f>""</f>
        <v/>
      </c>
      <c r="BC432" s="121" t="str">
        <f>""</f>
        <v/>
      </c>
    </row>
    <row r="433" spans="1:55" x14ac:dyDescent="0.25">
      <c r="A433" t="str">
        <f t="shared" si="245"/>
        <v>21005515</v>
      </c>
      <c r="D433">
        <v>2</v>
      </c>
      <c r="E433">
        <v>100</v>
      </c>
      <c r="F433">
        <v>55</v>
      </c>
      <c r="G433">
        <v>15</v>
      </c>
      <c r="H433">
        <v>15.9</v>
      </c>
      <c r="I433" t="str">
        <f>""</f>
        <v/>
      </c>
      <c r="J433" t="str">
        <f>""</f>
        <v/>
      </c>
      <c r="K433" t="str">
        <f>""</f>
        <v/>
      </c>
      <c r="L433" t="str">
        <f>""</f>
        <v/>
      </c>
      <c r="M433" s="114">
        <v>825.3</v>
      </c>
      <c r="N433" s="7">
        <v>825.3</v>
      </c>
      <c r="O433" s="7">
        <v>825.3</v>
      </c>
      <c r="P433" s="7">
        <v>825.3</v>
      </c>
      <c r="Q433">
        <v>1.2981</v>
      </c>
      <c r="R433">
        <v>1.2981</v>
      </c>
      <c r="S433">
        <v>1.2981</v>
      </c>
      <c r="T433">
        <v>1.2981</v>
      </c>
      <c r="U433">
        <f t="shared" si="246"/>
        <v>135</v>
      </c>
      <c r="V433">
        <f t="shared" si="246"/>
        <v>135</v>
      </c>
      <c r="W433">
        <f t="shared" si="246"/>
        <v>135</v>
      </c>
      <c r="X433">
        <f t="shared" si="246"/>
        <v>135</v>
      </c>
      <c r="Y433">
        <f t="shared" si="247"/>
        <v>23</v>
      </c>
      <c r="Z433">
        <f t="shared" si="247"/>
        <v>23</v>
      </c>
      <c r="AA433">
        <f t="shared" si="247"/>
        <v>23</v>
      </c>
      <c r="AB433">
        <f t="shared" si="247"/>
        <v>23</v>
      </c>
      <c r="AC433" s="212">
        <f t="shared" si="248"/>
        <v>2.7632681120152982E-3</v>
      </c>
      <c r="AD433" s="212">
        <f t="shared" si="248"/>
        <v>2.7632681120152982E-3</v>
      </c>
      <c r="AE433" s="212">
        <f t="shared" si="248"/>
        <v>2.7632681120152982E-3</v>
      </c>
      <c r="AF433" s="212">
        <f t="shared" si="248"/>
        <v>2.7632681120152982E-3</v>
      </c>
      <c r="AG433" s="166">
        <f t="shared" si="249"/>
        <v>2.0829999999999999E-4</v>
      </c>
      <c r="AH433" s="166">
        <f t="shared" si="249"/>
        <v>1.724</v>
      </c>
      <c r="AI433" s="166">
        <f t="shared" si="249"/>
        <v>2</v>
      </c>
      <c r="AJ433" s="166">
        <f t="shared" si="249"/>
        <v>4.6182900000000003E-4</v>
      </c>
      <c r="AK433" s="114" t="str">
        <f>""</f>
        <v/>
      </c>
      <c r="AL433" s="7" t="str">
        <f>""</f>
        <v/>
      </c>
      <c r="AM433" s="7" t="str">
        <f>""</f>
        <v/>
      </c>
      <c r="AN433" s="7" t="str">
        <f>""</f>
        <v/>
      </c>
      <c r="AO433" s="7" t="str">
        <f>""</f>
        <v/>
      </c>
      <c r="AP433" s="7" t="str">
        <f>""</f>
        <v/>
      </c>
      <c r="AQ433" s="7" t="str">
        <f>""</f>
        <v/>
      </c>
      <c r="AR433" s="7" t="str">
        <f>""</f>
        <v/>
      </c>
      <c r="AS433" s="7" t="str">
        <f>""</f>
        <v/>
      </c>
      <c r="AT433" s="7" t="str">
        <f>""</f>
        <v/>
      </c>
      <c r="AU433" s="7" t="str">
        <f>""</f>
        <v/>
      </c>
      <c r="AV433" s="7" t="str">
        <f>""</f>
        <v/>
      </c>
      <c r="AW433" s="7" t="str">
        <f>""</f>
        <v/>
      </c>
      <c r="AX433" s="7" t="str">
        <f>""</f>
        <v/>
      </c>
      <c r="AY433" s="7" t="str">
        <f>""</f>
        <v/>
      </c>
      <c r="AZ433" s="118">
        <f t="shared" si="250"/>
        <v>0.6</v>
      </c>
      <c r="BA433" s="121" t="str">
        <f>""</f>
        <v/>
      </c>
      <c r="BB433" s="121" t="str">
        <f>""</f>
        <v/>
      </c>
      <c r="BC433" s="121" t="str">
        <f>""</f>
        <v/>
      </c>
    </row>
    <row r="434" spans="1:55" x14ac:dyDescent="0.25">
      <c r="A434" t="str">
        <f t="shared" si="245"/>
        <v>21006515</v>
      </c>
      <c r="D434">
        <v>2</v>
      </c>
      <c r="E434">
        <v>100</v>
      </c>
      <c r="F434">
        <v>65</v>
      </c>
      <c r="G434">
        <v>15</v>
      </c>
      <c r="H434">
        <v>15.9</v>
      </c>
      <c r="I434" t="str">
        <f>""</f>
        <v/>
      </c>
      <c r="J434" t="str">
        <f>""</f>
        <v/>
      </c>
      <c r="K434" t="str">
        <f>""</f>
        <v/>
      </c>
      <c r="L434" t="str">
        <f>""</f>
        <v/>
      </c>
      <c r="M434" s="114">
        <v>1021.8</v>
      </c>
      <c r="N434" s="7">
        <v>1021.8</v>
      </c>
      <c r="O434" s="7">
        <v>1021.8</v>
      </c>
      <c r="P434" s="7">
        <v>1021.8</v>
      </c>
      <c r="Q434">
        <v>1.2981</v>
      </c>
      <c r="R434">
        <v>1.2981</v>
      </c>
      <c r="S434">
        <v>1.2981</v>
      </c>
      <c r="T434">
        <v>1.2981</v>
      </c>
      <c r="U434">
        <f t="shared" si="246"/>
        <v>167</v>
      </c>
      <c r="V434">
        <f t="shared" si="246"/>
        <v>167</v>
      </c>
      <c r="W434">
        <f t="shared" si="246"/>
        <v>167</v>
      </c>
      <c r="X434">
        <f t="shared" si="246"/>
        <v>167</v>
      </c>
      <c r="Y434">
        <f t="shared" si="247"/>
        <v>29</v>
      </c>
      <c r="Z434">
        <f t="shared" si="247"/>
        <v>29</v>
      </c>
      <c r="AA434">
        <f t="shared" si="247"/>
        <v>29</v>
      </c>
      <c r="AB434">
        <f t="shared" si="247"/>
        <v>29</v>
      </c>
      <c r="AC434" s="212">
        <f t="shared" si="248"/>
        <v>4.4922167880963463E-3</v>
      </c>
      <c r="AD434" s="212">
        <f t="shared" si="248"/>
        <v>4.4922167880963463E-3</v>
      </c>
      <c r="AE434" s="212">
        <f t="shared" si="248"/>
        <v>4.4922167880963463E-3</v>
      </c>
      <c r="AF434" s="212">
        <f t="shared" si="248"/>
        <v>4.4922167880963463E-3</v>
      </c>
      <c r="AG434" s="166">
        <f t="shared" si="249"/>
        <v>2.0829999999999999E-4</v>
      </c>
      <c r="AH434" s="166">
        <f t="shared" si="249"/>
        <v>1.724</v>
      </c>
      <c r="AI434" s="166">
        <f t="shared" si="249"/>
        <v>2</v>
      </c>
      <c r="AJ434" s="166">
        <f t="shared" si="249"/>
        <v>4.6182900000000003E-4</v>
      </c>
      <c r="AK434" s="114" t="str">
        <f>""</f>
        <v/>
      </c>
      <c r="AL434" s="7" t="str">
        <f>""</f>
        <v/>
      </c>
      <c r="AM434" s="7" t="str">
        <f>""</f>
        <v/>
      </c>
      <c r="AN434" s="7" t="str">
        <f>""</f>
        <v/>
      </c>
      <c r="AO434" s="7" t="str">
        <f>""</f>
        <v/>
      </c>
      <c r="AP434" s="7" t="str">
        <f>""</f>
        <v/>
      </c>
      <c r="AQ434" s="7" t="str">
        <f>""</f>
        <v/>
      </c>
      <c r="AR434" s="7" t="str">
        <f>""</f>
        <v/>
      </c>
      <c r="AS434" s="7" t="str">
        <f>""</f>
        <v/>
      </c>
      <c r="AT434" s="7" t="str">
        <f>""</f>
        <v/>
      </c>
      <c r="AU434" s="7" t="str">
        <f>""</f>
        <v/>
      </c>
      <c r="AV434" s="7" t="str">
        <f>""</f>
        <v/>
      </c>
      <c r="AW434" s="7" t="str">
        <f>""</f>
        <v/>
      </c>
      <c r="AX434" s="7" t="str">
        <f>""</f>
        <v/>
      </c>
      <c r="AY434" s="7" t="str">
        <f>""</f>
        <v/>
      </c>
      <c r="AZ434" s="118">
        <f t="shared" si="250"/>
        <v>0.7</v>
      </c>
      <c r="BA434" s="121" t="str">
        <f>""</f>
        <v/>
      </c>
      <c r="BB434" s="121" t="str">
        <f>""</f>
        <v/>
      </c>
      <c r="BC434" s="121" t="str">
        <f>""</f>
        <v/>
      </c>
    </row>
    <row r="435" spans="1:55" x14ac:dyDescent="0.25">
      <c r="A435" t="str">
        <f t="shared" si="245"/>
        <v>21007515</v>
      </c>
      <c r="D435">
        <v>2</v>
      </c>
      <c r="E435">
        <v>100</v>
      </c>
      <c r="F435">
        <v>75</v>
      </c>
      <c r="G435">
        <v>15</v>
      </c>
      <c r="H435">
        <v>15.9</v>
      </c>
      <c r="I435" t="str">
        <f>""</f>
        <v/>
      </c>
      <c r="J435" t="str">
        <f>""</f>
        <v/>
      </c>
      <c r="K435" t="str">
        <f>""</f>
        <v/>
      </c>
      <c r="L435" t="str">
        <f>""</f>
        <v/>
      </c>
      <c r="M435" s="114">
        <v>1218.3</v>
      </c>
      <c r="N435" s="7">
        <v>1218.3</v>
      </c>
      <c r="O435" s="7">
        <v>1218.3</v>
      </c>
      <c r="P435" s="7">
        <v>1218.3</v>
      </c>
      <c r="Q435">
        <v>1.2981</v>
      </c>
      <c r="R435">
        <v>1.2981</v>
      </c>
      <c r="S435">
        <v>1.2981</v>
      </c>
      <c r="T435">
        <v>1.2981</v>
      </c>
      <c r="U435">
        <f t="shared" si="246"/>
        <v>199</v>
      </c>
      <c r="V435">
        <f t="shared" si="246"/>
        <v>199</v>
      </c>
      <c r="W435">
        <f t="shared" si="246"/>
        <v>199</v>
      </c>
      <c r="X435">
        <f t="shared" si="246"/>
        <v>199</v>
      </c>
      <c r="Y435">
        <f t="shared" si="247"/>
        <v>34</v>
      </c>
      <c r="Z435">
        <f t="shared" si="247"/>
        <v>34</v>
      </c>
      <c r="AA435">
        <f t="shared" si="247"/>
        <v>34</v>
      </c>
      <c r="AB435">
        <f t="shared" si="247"/>
        <v>34</v>
      </c>
      <c r="AC435" s="212">
        <f t="shared" si="248"/>
        <v>6.3126247468573747E-3</v>
      </c>
      <c r="AD435" s="212">
        <f t="shared" si="248"/>
        <v>6.3126247468573747E-3</v>
      </c>
      <c r="AE435" s="212">
        <f t="shared" si="248"/>
        <v>6.3126247468573747E-3</v>
      </c>
      <c r="AF435" s="212">
        <f t="shared" si="248"/>
        <v>6.3126247468573747E-3</v>
      </c>
      <c r="AG435" s="166">
        <f t="shared" si="249"/>
        <v>2.0829999999999999E-4</v>
      </c>
      <c r="AH435" s="166">
        <f t="shared" si="249"/>
        <v>1.724</v>
      </c>
      <c r="AI435" s="166">
        <f t="shared" si="249"/>
        <v>2</v>
      </c>
      <c r="AJ435" s="166">
        <f t="shared" si="249"/>
        <v>4.6182900000000003E-4</v>
      </c>
      <c r="AK435" s="114" t="str">
        <f>""</f>
        <v/>
      </c>
      <c r="AL435" s="7" t="str">
        <f>""</f>
        <v/>
      </c>
      <c r="AM435" s="7" t="str">
        <f>""</f>
        <v/>
      </c>
      <c r="AN435" s="7" t="str">
        <f>""</f>
        <v/>
      </c>
      <c r="AO435" s="7" t="str">
        <f>""</f>
        <v/>
      </c>
      <c r="AP435" s="7" t="str">
        <f>""</f>
        <v/>
      </c>
      <c r="AQ435" s="7" t="str">
        <f>""</f>
        <v/>
      </c>
      <c r="AR435" s="7" t="str">
        <f>""</f>
        <v/>
      </c>
      <c r="AS435" s="7" t="str">
        <f>""</f>
        <v/>
      </c>
      <c r="AT435" s="7" t="str">
        <f>""</f>
        <v/>
      </c>
      <c r="AU435" s="7" t="str">
        <f>""</f>
        <v/>
      </c>
      <c r="AV435" s="7" t="str">
        <f>""</f>
        <v/>
      </c>
      <c r="AW435" s="7" t="str">
        <f>""</f>
        <v/>
      </c>
      <c r="AX435" s="7" t="str">
        <f>""</f>
        <v/>
      </c>
      <c r="AY435" s="7" t="str">
        <f>""</f>
        <v/>
      </c>
      <c r="AZ435" s="118">
        <f t="shared" si="250"/>
        <v>0.8</v>
      </c>
      <c r="BA435" s="121" t="str">
        <f>""</f>
        <v/>
      </c>
      <c r="BB435" s="121" t="str">
        <f>""</f>
        <v/>
      </c>
      <c r="BC435" s="121" t="str">
        <f>""</f>
        <v/>
      </c>
    </row>
    <row r="436" spans="1:55" x14ac:dyDescent="0.25">
      <c r="A436" t="str">
        <f t="shared" si="245"/>
        <v>21008515</v>
      </c>
      <c r="D436">
        <v>2</v>
      </c>
      <c r="E436">
        <v>100</v>
      </c>
      <c r="F436">
        <v>85</v>
      </c>
      <c r="G436">
        <v>15</v>
      </c>
      <c r="H436">
        <v>15.9</v>
      </c>
      <c r="I436" t="str">
        <f>""</f>
        <v/>
      </c>
      <c r="J436" t="str">
        <f>""</f>
        <v/>
      </c>
      <c r="K436" t="str">
        <f>""</f>
        <v/>
      </c>
      <c r="L436" t="str">
        <f>""</f>
        <v/>
      </c>
      <c r="M436" s="114">
        <v>1414.8</v>
      </c>
      <c r="N436" s="7">
        <v>1414.8</v>
      </c>
      <c r="O436" s="7">
        <v>1414.8</v>
      </c>
      <c r="P436" s="7">
        <v>1414.8</v>
      </c>
      <c r="Q436">
        <v>1.2981</v>
      </c>
      <c r="R436">
        <v>1.2981</v>
      </c>
      <c r="S436">
        <v>1.2981</v>
      </c>
      <c r="T436">
        <v>1.2981</v>
      </c>
      <c r="U436">
        <f t="shared" si="246"/>
        <v>231</v>
      </c>
      <c r="V436">
        <f t="shared" si="246"/>
        <v>231</v>
      </c>
      <c r="W436">
        <f t="shared" si="246"/>
        <v>231</v>
      </c>
      <c r="X436">
        <f t="shared" si="246"/>
        <v>231</v>
      </c>
      <c r="Y436">
        <f t="shared" si="247"/>
        <v>40</v>
      </c>
      <c r="Z436">
        <f t="shared" si="247"/>
        <v>40</v>
      </c>
      <c r="AA436">
        <f t="shared" si="247"/>
        <v>40</v>
      </c>
      <c r="AB436">
        <f t="shared" si="247"/>
        <v>40</v>
      </c>
      <c r="AC436" s="212">
        <f t="shared" si="248"/>
        <v>8.9075802661244714E-3</v>
      </c>
      <c r="AD436" s="212">
        <f t="shared" si="248"/>
        <v>8.9075802661244714E-3</v>
      </c>
      <c r="AE436" s="212">
        <f t="shared" si="248"/>
        <v>8.9075802661244714E-3</v>
      </c>
      <c r="AF436" s="212">
        <f t="shared" si="248"/>
        <v>8.9075802661244714E-3</v>
      </c>
      <c r="AG436" s="166">
        <f t="shared" si="249"/>
        <v>2.0829999999999999E-4</v>
      </c>
      <c r="AH436" s="166">
        <f t="shared" si="249"/>
        <v>1.724</v>
      </c>
      <c r="AI436" s="166">
        <f t="shared" si="249"/>
        <v>2</v>
      </c>
      <c r="AJ436" s="166">
        <f t="shared" si="249"/>
        <v>4.6182900000000003E-4</v>
      </c>
      <c r="AK436" s="114" t="str">
        <f>""</f>
        <v/>
      </c>
      <c r="AL436" s="7" t="str">
        <f>""</f>
        <v/>
      </c>
      <c r="AM436" s="7" t="str">
        <f>""</f>
        <v/>
      </c>
      <c r="AN436" s="7" t="str">
        <f>""</f>
        <v/>
      </c>
      <c r="AO436" s="7" t="str">
        <f>""</f>
        <v/>
      </c>
      <c r="AP436" s="7" t="str">
        <f>""</f>
        <v/>
      </c>
      <c r="AQ436" s="7" t="str">
        <f>""</f>
        <v/>
      </c>
      <c r="AR436" s="7" t="str">
        <f>""</f>
        <v/>
      </c>
      <c r="AS436" s="7" t="str">
        <f>""</f>
        <v/>
      </c>
      <c r="AT436" s="7" t="str">
        <f>""</f>
        <v/>
      </c>
      <c r="AU436" s="7" t="str">
        <f>""</f>
        <v/>
      </c>
      <c r="AV436" s="7" t="str">
        <f>""</f>
        <v/>
      </c>
      <c r="AW436" s="7" t="str">
        <f>""</f>
        <v/>
      </c>
      <c r="AX436" s="7" t="str">
        <f>""</f>
        <v/>
      </c>
      <c r="AY436" s="7" t="str">
        <f>""</f>
        <v/>
      </c>
      <c r="AZ436" s="118">
        <f t="shared" si="250"/>
        <v>0.9</v>
      </c>
      <c r="BA436" s="121" t="str">
        <f>""</f>
        <v/>
      </c>
      <c r="BB436" s="121" t="str">
        <f>""</f>
        <v/>
      </c>
      <c r="BC436" s="121" t="str">
        <f>""</f>
        <v/>
      </c>
    </row>
    <row r="437" spans="1:55" x14ac:dyDescent="0.25">
      <c r="A437" t="str">
        <f t="shared" si="245"/>
        <v>21009515</v>
      </c>
      <c r="D437">
        <v>2</v>
      </c>
      <c r="E437">
        <v>100</v>
      </c>
      <c r="F437">
        <v>95</v>
      </c>
      <c r="G437">
        <v>15</v>
      </c>
      <c r="H437">
        <v>15.9</v>
      </c>
      <c r="I437" t="str">
        <f>""</f>
        <v/>
      </c>
      <c r="J437" t="str">
        <f>""</f>
        <v/>
      </c>
      <c r="K437" t="str">
        <f>""</f>
        <v/>
      </c>
      <c r="L437" t="str">
        <f>""</f>
        <v/>
      </c>
      <c r="M437" s="114">
        <v>1611.3</v>
      </c>
      <c r="N437" s="7">
        <v>1611.3</v>
      </c>
      <c r="O437" s="7">
        <v>1611.3</v>
      </c>
      <c r="P437" s="7">
        <v>1611.3</v>
      </c>
      <c r="Q437">
        <v>1.2981</v>
      </c>
      <c r="R437">
        <v>1.2981</v>
      </c>
      <c r="S437">
        <v>1.2981</v>
      </c>
      <c r="T437">
        <v>1.2981</v>
      </c>
      <c r="U437">
        <f t="shared" si="246"/>
        <v>263</v>
      </c>
      <c r="V437">
        <f t="shared" si="246"/>
        <v>263</v>
      </c>
      <c r="W437">
        <f t="shared" si="246"/>
        <v>263</v>
      </c>
      <c r="X437">
        <f t="shared" si="246"/>
        <v>263</v>
      </c>
      <c r="Y437">
        <f t="shared" si="247"/>
        <v>45</v>
      </c>
      <c r="Z437">
        <f t="shared" si="247"/>
        <v>45</v>
      </c>
      <c r="AA437">
        <f t="shared" si="247"/>
        <v>45</v>
      </c>
      <c r="AB437">
        <f t="shared" si="247"/>
        <v>45</v>
      </c>
      <c r="AC437" s="212">
        <f t="shared" si="248"/>
        <v>1.1495333645089529E-2</v>
      </c>
      <c r="AD437" s="212">
        <f t="shared" si="248"/>
        <v>1.1495333645089529E-2</v>
      </c>
      <c r="AE437" s="212">
        <f t="shared" si="248"/>
        <v>1.1495333645089529E-2</v>
      </c>
      <c r="AF437" s="212">
        <f t="shared" si="248"/>
        <v>1.1495333645089529E-2</v>
      </c>
      <c r="AG437" s="166">
        <f t="shared" si="249"/>
        <v>2.0829999999999999E-4</v>
      </c>
      <c r="AH437" s="166">
        <f t="shared" si="249"/>
        <v>1.724</v>
      </c>
      <c r="AI437" s="166">
        <f t="shared" si="249"/>
        <v>2</v>
      </c>
      <c r="AJ437" s="166">
        <f t="shared" si="249"/>
        <v>4.6182900000000003E-4</v>
      </c>
      <c r="AK437" s="114" t="str">
        <f>""</f>
        <v/>
      </c>
      <c r="AL437" s="7" t="str">
        <f>""</f>
        <v/>
      </c>
      <c r="AM437" s="7" t="str">
        <f>""</f>
        <v/>
      </c>
      <c r="AN437" s="7" t="str">
        <f>""</f>
        <v/>
      </c>
      <c r="AO437" s="7" t="str">
        <f>""</f>
        <v/>
      </c>
      <c r="AP437" s="7" t="str">
        <f>""</f>
        <v/>
      </c>
      <c r="AQ437" s="7" t="str">
        <f>""</f>
        <v/>
      </c>
      <c r="AR437" s="7" t="str">
        <f>""</f>
        <v/>
      </c>
      <c r="AS437" s="7" t="str">
        <f>""</f>
        <v/>
      </c>
      <c r="AT437" s="7" t="str">
        <f>""</f>
        <v/>
      </c>
      <c r="AU437" s="7" t="str">
        <f>""</f>
        <v/>
      </c>
      <c r="AV437" s="7" t="str">
        <f>""</f>
        <v/>
      </c>
      <c r="AW437" s="7" t="str">
        <f>""</f>
        <v/>
      </c>
      <c r="AX437" s="7" t="str">
        <f>""</f>
        <v/>
      </c>
      <c r="AY437" s="7" t="str">
        <f>""</f>
        <v/>
      </c>
      <c r="AZ437" s="118">
        <f t="shared" si="250"/>
        <v>1</v>
      </c>
      <c r="BA437" s="121" t="str">
        <f>""</f>
        <v/>
      </c>
      <c r="BB437" s="121" t="str">
        <f>""</f>
        <v/>
      </c>
      <c r="BC437" s="121" t="str">
        <f>""</f>
        <v/>
      </c>
    </row>
    <row r="438" spans="1:55" x14ac:dyDescent="0.25">
      <c r="A438" t="str">
        <f t="shared" si="245"/>
        <v>210010515</v>
      </c>
      <c r="D438">
        <v>2</v>
      </c>
      <c r="E438">
        <v>100</v>
      </c>
      <c r="F438">
        <v>105</v>
      </c>
      <c r="G438">
        <v>15</v>
      </c>
      <c r="H438">
        <v>15.9</v>
      </c>
      <c r="I438" t="str">
        <f>""</f>
        <v/>
      </c>
      <c r="J438" t="str">
        <f>""</f>
        <v/>
      </c>
      <c r="K438" t="str">
        <f>""</f>
        <v/>
      </c>
      <c r="L438" t="str">
        <f>""</f>
        <v/>
      </c>
      <c r="M438" s="114">
        <v>1807.8</v>
      </c>
      <c r="N438" s="7">
        <v>1807.8</v>
      </c>
      <c r="O438" s="7">
        <v>1807.8</v>
      </c>
      <c r="P438" s="7">
        <v>1807.8</v>
      </c>
      <c r="Q438">
        <v>1.2981</v>
      </c>
      <c r="R438">
        <v>1.2981</v>
      </c>
      <c r="S438">
        <v>1.2981</v>
      </c>
      <c r="T438">
        <v>1.2981</v>
      </c>
      <c r="U438">
        <f t="shared" si="246"/>
        <v>295</v>
      </c>
      <c r="V438">
        <f t="shared" si="246"/>
        <v>295</v>
      </c>
      <c r="W438">
        <f t="shared" si="246"/>
        <v>295</v>
      </c>
      <c r="X438">
        <f t="shared" si="246"/>
        <v>295</v>
      </c>
      <c r="Y438">
        <f t="shared" si="247"/>
        <v>51</v>
      </c>
      <c r="Z438">
        <f t="shared" si="247"/>
        <v>51</v>
      </c>
      <c r="AA438">
        <f t="shared" si="247"/>
        <v>51</v>
      </c>
      <c r="AB438">
        <f t="shared" si="247"/>
        <v>51</v>
      </c>
      <c r="AC438" s="212">
        <f t="shared" si="248"/>
        <v>1.5022236887541583E-2</v>
      </c>
      <c r="AD438" s="212">
        <f t="shared" si="248"/>
        <v>1.5022236887541583E-2</v>
      </c>
      <c r="AE438" s="212">
        <f t="shared" si="248"/>
        <v>1.5022236887541583E-2</v>
      </c>
      <c r="AF438" s="212">
        <f t="shared" si="248"/>
        <v>1.5022236887541583E-2</v>
      </c>
      <c r="AG438" s="166">
        <f t="shared" si="249"/>
        <v>2.0829999999999999E-4</v>
      </c>
      <c r="AH438" s="166">
        <f t="shared" si="249"/>
        <v>1.724</v>
      </c>
      <c r="AI438" s="166">
        <f t="shared" si="249"/>
        <v>2</v>
      </c>
      <c r="AJ438" s="166">
        <f t="shared" si="249"/>
        <v>4.6182900000000003E-4</v>
      </c>
      <c r="AK438" s="114" t="str">
        <f>""</f>
        <v/>
      </c>
      <c r="AL438" s="7" t="str">
        <f>""</f>
        <v/>
      </c>
      <c r="AM438" s="7" t="str">
        <f>""</f>
        <v/>
      </c>
      <c r="AN438" s="7" t="str">
        <f>""</f>
        <v/>
      </c>
      <c r="AO438" s="7" t="str">
        <f>""</f>
        <v/>
      </c>
      <c r="AP438" s="7" t="str">
        <f>""</f>
        <v/>
      </c>
      <c r="AQ438" s="7" t="str">
        <f>""</f>
        <v/>
      </c>
      <c r="AR438" s="7" t="str">
        <f>""</f>
        <v/>
      </c>
      <c r="AS438" s="7" t="str">
        <f>""</f>
        <v/>
      </c>
      <c r="AT438" s="7" t="str">
        <f>""</f>
        <v/>
      </c>
      <c r="AU438" s="7" t="str">
        <f>""</f>
        <v/>
      </c>
      <c r="AV438" s="7" t="str">
        <f>""</f>
        <v/>
      </c>
      <c r="AW438" s="7" t="str">
        <f>""</f>
        <v/>
      </c>
      <c r="AX438" s="7" t="str">
        <f>""</f>
        <v/>
      </c>
      <c r="AY438" s="7" t="str">
        <f>""</f>
        <v/>
      </c>
      <c r="AZ438" s="118">
        <f t="shared" si="250"/>
        <v>1.1000000000000001</v>
      </c>
      <c r="BA438" s="121" t="str">
        <f>""</f>
        <v/>
      </c>
      <c r="BB438" s="121" t="str">
        <f>""</f>
        <v/>
      </c>
      <c r="BC438" s="121" t="str">
        <f>""</f>
        <v/>
      </c>
    </row>
    <row r="439" spans="1:55" x14ac:dyDescent="0.25">
      <c r="A439" t="str">
        <f t="shared" si="245"/>
        <v>210011515</v>
      </c>
      <c r="D439">
        <v>2</v>
      </c>
      <c r="E439">
        <v>100</v>
      </c>
      <c r="F439">
        <v>115</v>
      </c>
      <c r="G439">
        <v>15</v>
      </c>
      <c r="H439">
        <v>15.9</v>
      </c>
      <c r="I439" t="str">
        <f>""</f>
        <v/>
      </c>
      <c r="J439" t="str">
        <f>""</f>
        <v/>
      </c>
      <c r="K439" t="str">
        <f>""</f>
        <v/>
      </c>
      <c r="L439" t="str">
        <f>""</f>
        <v/>
      </c>
      <c r="M439" s="114">
        <v>2004.3</v>
      </c>
      <c r="N439" s="7">
        <v>2004.3</v>
      </c>
      <c r="O439" s="7">
        <v>2004.3</v>
      </c>
      <c r="P439" s="7">
        <v>2004.3</v>
      </c>
      <c r="Q439">
        <v>1.2981</v>
      </c>
      <c r="R439">
        <v>1.2981</v>
      </c>
      <c r="S439">
        <v>1.2981</v>
      </c>
      <c r="T439">
        <v>1.2981</v>
      </c>
      <c r="U439">
        <f t="shared" si="246"/>
        <v>327</v>
      </c>
      <c r="V439">
        <f t="shared" si="246"/>
        <v>327</v>
      </c>
      <c r="W439">
        <f t="shared" si="246"/>
        <v>327</v>
      </c>
      <c r="X439">
        <f t="shared" si="246"/>
        <v>327</v>
      </c>
      <c r="Y439">
        <f t="shared" si="247"/>
        <v>56</v>
      </c>
      <c r="Z439">
        <f t="shared" si="247"/>
        <v>56</v>
      </c>
      <c r="AA439">
        <f t="shared" si="247"/>
        <v>56</v>
      </c>
      <c r="AB439">
        <f t="shared" si="247"/>
        <v>56</v>
      </c>
      <c r="AC439" s="212">
        <f t="shared" si="248"/>
        <v>1.8433821852435243E-2</v>
      </c>
      <c r="AD439" s="212">
        <f t="shared" si="248"/>
        <v>1.8433821852435243E-2</v>
      </c>
      <c r="AE439" s="212">
        <f t="shared" si="248"/>
        <v>1.8433821852435243E-2</v>
      </c>
      <c r="AF439" s="212">
        <f t="shared" si="248"/>
        <v>1.8433821852435243E-2</v>
      </c>
      <c r="AG439" s="166">
        <f t="shared" si="249"/>
        <v>2.0829999999999999E-4</v>
      </c>
      <c r="AH439" s="166">
        <f t="shared" si="249"/>
        <v>1.724</v>
      </c>
      <c r="AI439" s="166">
        <f t="shared" si="249"/>
        <v>2</v>
      </c>
      <c r="AJ439" s="166">
        <f t="shared" si="249"/>
        <v>4.6182900000000003E-4</v>
      </c>
      <c r="AK439" s="114" t="str">
        <f>""</f>
        <v/>
      </c>
      <c r="AL439" s="7" t="str">
        <f>""</f>
        <v/>
      </c>
      <c r="AM439" s="7" t="str">
        <f>""</f>
        <v/>
      </c>
      <c r="AN439" s="7" t="str">
        <f>""</f>
        <v/>
      </c>
      <c r="AO439" s="7" t="str">
        <f>""</f>
        <v/>
      </c>
      <c r="AP439" s="7" t="str">
        <f>""</f>
        <v/>
      </c>
      <c r="AQ439" s="7" t="str">
        <f>""</f>
        <v/>
      </c>
      <c r="AR439" s="7" t="str">
        <f>""</f>
        <v/>
      </c>
      <c r="AS439" s="7" t="str">
        <f>""</f>
        <v/>
      </c>
      <c r="AT439" s="7" t="str">
        <f>""</f>
        <v/>
      </c>
      <c r="AU439" s="7" t="str">
        <f>""</f>
        <v/>
      </c>
      <c r="AV439" s="7" t="str">
        <f>""</f>
        <v/>
      </c>
      <c r="AW439" s="7" t="str">
        <f>""</f>
        <v/>
      </c>
      <c r="AX439" s="7" t="str">
        <f>""</f>
        <v/>
      </c>
      <c r="AY439" s="7" t="str">
        <f>""</f>
        <v/>
      </c>
      <c r="AZ439" s="118">
        <f t="shared" si="250"/>
        <v>1.2</v>
      </c>
      <c r="BA439" s="121" t="str">
        <f>""</f>
        <v/>
      </c>
      <c r="BB439" s="121" t="str">
        <f>""</f>
        <v/>
      </c>
      <c r="BC439" s="121" t="str">
        <f>""</f>
        <v/>
      </c>
    </row>
    <row r="440" spans="1:55" x14ac:dyDescent="0.25">
      <c r="A440" t="str">
        <f t="shared" si="245"/>
        <v>210013515</v>
      </c>
      <c r="D440">
        <v>2</v>
      </c>
      <c r="E440">
        <v>100</v>
      </c>
      <c r="F440">
        <v>135</v>
      </c>
      <c r="G440">
        <v>15</v>
      </c>
      <c r="H440">
        <v>15.9</v>
      </c>
      <c r="I440" t="str">
        <f>""</f>
        <v/>
      </c>
      <c r="J440" t="str">
        <f>""</f>
        <v/>
      </c>
      <c r="K440" t="str">
        <f>""</f>
        <v/>
      </c>
      <c r="L440" t="str">
        <f>""</f>
        <v/>
      </c>
      <c r="M440" s="114">
        <v>2397.3000000000002</v>
      </c>
      <c r="N440" s="7">
        <v>2397.3000000000002</v>
      </c>
      <c r="O440" s="7">
        <v>2397.3000000000002</v>
      </c>
      <c r="P440" s="7">
        <v>2397.3000000000002</v>
      </c>
      <c r="Q440">
        <v>1.2981</v>
      </c>
      <c r="R440">
        <v>1.2981</v>
      </c>
      <c r="S440">
        <v>1.2981</v>
      </c>
      <c r="T440">
        <v>1.2981</v>
      </c>
      <c r="U440">
        <f t="shared" si="246"/>
        <v>391</v>
      </c>
      <c r="V440">
        <f t="shared" si="246"/>
        <v>391</v>
      </c>
      <c r="W440">
        <f t="shared" si="246"/>
        <v>391</v>
      </c>
      <c r="X440">
        <f t="shared" si="246"/>
        <v>391</v>
      </c>
      <c r="Y440">
        <f t="shared" si="247"/>
        <v>67</v>
      </c>
      <c r="Z440">
        <f t="shared" si="247"/>
        <v>67</v>
      </c>
      <c r="AA440">
        <f t="shared" si="247"/>
        <v>67</v>
      </c>
      <c r="AB440">
        <f t="shared" si="247"/>
        <v>67</v>
      </c>
      <c r="AC440" s="212">
        <f t="shared" si="248"/>
        <v>2.7242285635359669E-2</v>
      </c>
      <c r="AD440" s="212">
        <f t="shared" si="248"/>
        <v>2.7242285635359669E-2</v>
      </c>
      <c r="AE440" s="212">
        <f t="shared" si="248"/>
        <v>2.7242285635359669E-2</v>
      </c>
      <c r="AF440" s="212">
        <f t="shared" si="248"/>
        <v>2.7242285635359669E-2</v>
      </c>
      <c r="AG440" s="166">
        <f t="shared" si="249"/>
        <v>2.0829999999999999E-4</v>
      </c>
      <c r="AH440" s="166">
        <f t="shared" si="249"/>
        <v>1.724</v>
      </c>
      <c r="AI440" s="166">
        <f t="shared" si="249"/>
        <v>2</v>
      </c>
      <c r="AJ440" s="166">
        <f t="shared" si="249"/>
        <v>4.6182900000000003E-4</v>
      </c>
      <c r="AK440" s="114" t="str">
        <f>""</f>
        <v/>
      </c>
      <c r="AL440" s="7" t="str">
        <f>""</f>
        <v/>
      </c>
      <c r="AM440" s="7" t="str">
        <f>""</f>
        <v/>
      </c>
      <c r="AN440" s="7" t="str">
        <f>""</f>
        <v/>
      </c>
      <c r="AO440" s="7" t="str">
        <f>""</f>
        <v/>
      </c>
      <c r="AP440" s="7" t="str">
        <f>""</f>
        <v/>
      </c>
      <c r="AQ440" s="7" t="str">
        <f>""</f>
        <v/>
      </c>
      <c r="AR440" s="7" t="str">
        <f>""</f>
        <v/>
      </c>
      <c r="AS440" s="7" t="str">
        <f>""</f>
        <v/>
      </c>
      <c r="AT440" s="7" t="str">
        <f>""</f>
        <v/>
      </c>
      <c r="AU440" s="7" t="str">
        <f>""</f>
        <v/>
      </c>
      <c r="AV440" s="7" t="str">
        <f>""</f>
        <v/>
      </c>
      <c r="AW440" s="7" t="str">
        <f>""</f>
        <v/>
      </c>
      <c r="AX440" s="7" t="str">
        <f>""</f>
        <v/>
      </c>
      <c r="AY440" s="7" t="str">
        <f>""</f>
        <v/>
      </c>
      <c r="AZ440" s="118">
        <f t="shared" si="250"/>
        <v>1.4</v>
      </c>
      <c r="BA440" s="121" t="str">
        <f>""</f>
        <v/>
      </c>
      <c r="BB440" s="121" t="str">
        <f>""</f>
        <v/>
      </c>
      <c r="BC440" s="121" t="str">
        <f>""</f>
        <v/>
      </c>
    </row>
    <row r="441" spans="1:55" x14ac:dyDescent="0.25">
      <c r="A441" t="str">
        <f t="shared" si="245"/>
        <v>210015515</v>
      </c>
      <c r="D441">
        <v>2</v>
      </c>
      <c r="E441">
        <v>100</v>
      </c>
      <c r="F441">
        <v>155</v>
      </c>
      <c r="G441">
        <v>15</v>
      </c>
      <c r="H441">
        <v>15.9</v>
      </c>
      <c r="I441" t="str">
        <f>""</f>
        <v/>
      </c>
      <c r="J441" t="str">
        <f>""</f>
        <v/>
      </c>
      <c r="K441" t="str">
        <f>""</f>
        <v/>
      </c>
      <c r="L441" t="str">
        <f>""</f>
        <v/>
      </c>
      <c r="M441" s="114">
        <v>2790.3</v>
      </c>
      <c r="N441" s="7">
        <v>2790.3</v>
      </c>
      <c r="O441" s="7">
        <v>2790.3</v>
      </c>
      <c r="P441" s="7">
        <v>2790.3</v>
      </c>
      <c r="Q441">
        <v>1.2981</v>
      </c>
      <c r="R441">
        <v>1.2981</v>
      </c>
      <c r="S441">
        <v>1.2981</v>
      </c>
      <c r="T441">
        <v>1.2981</v>
      </c>
      <c r="U441">
        <f t="shared" si="246"/>
        <v>455</v>
      </c>
      <c r="V441">
        <f t="shared" si="246"/>
        <v>455</v>
      </c>
      <c r="W441">
        <f t="shared" si="246"/>
        <v>455</v>
      </c>
      <c r="X441">
        <f t="shared" si="246"/>
        <v>455</v>
      </c>
      <c r="Y441">
        <f t="shared" si="247"/>
        <v>78</v>
      </c>
      <c r="Z441">
        <f t="shared" si="247"/>
        <v>78</v>
      </c>
      <c r="AA441">
        <f t="shared" si="247"/>
        <v>78</v>
      </c>
      <c r="AB441">
        <f t="shared" si="247"/>
        <v>78</v>
      </c>
      <c r="AC441" s="212">
        <f t="shared" si="248"/>
        <v>3.8028773188457203E-2</v>
      </c>
      <c r="AD441" s="212">
        <f t="shared" si="248"/>
        <v>3.8028773188457203E-2</v>
      </c>
      <c r="AE441" s="212">
        <f t="shared" si="248"/>
        <v>3.8028773188457203E-2</v>
      </c>
      <c r="AF441" s="212">
        <f t="shared" si="248"/>
        <v>3.8028773188457203E-2</v>
      </c>
      <c r="AG441" s="166">
        <f t="shared" si="249"/>
        <v>2.0829999999999999E-4</v>
      </c>
      <c r="AH441" s="166">
        <f t="shared" si="249"/>
        <v>1.724</v>
      </c>
      <c r="AI441" s="166">
        <f t="shared" si="249"/>
        <v>2</v>
      </c>
      <c r="AJ441" s="166">
        <f t="shared" si="249"/>
        <v>4.6182900000000003E-4</v>
      </c>
      <c r="AK441" s="114" t="str">
        <f>""</f>
        <v/>
      </c>
      <c r="AL441" s="7" t="str">
        <f>""</f>
        <v/>
      </c>
      <c r="AM441" s="7" t="str">
        <f>""</f>
        <v/>
      </c>
      <c r="AN441" s="7" t="str">
        <f>""</f>
        <v/>
      </c>
      <c r="AO441" s="7" t="str">
        <f>""</f>
        <v/>
      </c>
      <c r="AP441" s="7" t="str">
        <f>""</f>
        <v/>
      </c>
      <c r="AQ441" s="7" t="str">
        <f>""</f>
        <v/>
      </c>
      <c r="AR441" s="7" t="str">
        <f>""</f>
        <v/>
      </c>
      <c r="AS441" s="7" t="str">
        <f>""</f>
        <v/>
      </c>
      <c r="AT441" s="7" t="str">
        <f>""</f>
        <v/>
      </c>
      <c r="AU441" s="7" t="str">
        <f>""</f>
        <v/>
      </c>
      <c r="AV441" s="7" t="str">
        <f>""</f>
        <v/>
      </c>
      <c r="AW441" s="7" t="str">
        <f>""</f>
        <v/>
      </c>
      <c r="AX441" s="7" t="str">
        <f>""</f>
        <v/>
      </c>
      <c r="AY441" s="7" t="str">
        <f>""</f>
        <v/>
      </c>
      <c r="AZ441" s="118">
        <f t="shared" si="250"/>
        <v>1.6</v>
      </c>
      <c r="BA441" s="121" t="str">
        <f>""</f>
        <v/>
      </c>
      <c r="BB441" s="121" t="str">
        <f>""</f>
        <v/>
      </c>
      <c r="BC441" s="121" t="str">
        <f>""</f>
        <v/>
      </c>
    </row>
    <row r="442" spans="1:55" x14ac:dyDescent="0.25">
      <c r="A442" t="str">
        <f t="shared" si="245"/>
        <v>210017515</v>
      </c>
      <c r="D442">
        <v>2</v>
      </c>
      <c r="E442">
        <v>100</v>
      </c>
      <c r="F442">
        <v>175</v>
      </c>
      <c r="G442">
        <v>15</v>
      </c>
      <c r="H442">
        <v>15.9</v>
      </c>
      <c r="I442" t="str">
        <f>""</f>
        <v/>
      </c>
      <c r="J442" t="str">
        <f>""</f>
        <v/>
      </c>
      <c r="K442" t="str">
        <f>""</f>
        <v/>
      </c>
      <c r="L442" t="str">
        <f>""</f>
        <v/>
      </c>
      <c r="M442" s="114">
        <v>3183.3</v>
      </c>
      <c r="N442" s="7">
        <v>3183.3</v>
      </c>
      <c r="O442" s="7">
        <v>3183.3</v>
      </c>
      <c r="P442" s="7">
        <v>3183.3</v>
      </c>
      <c r="Q442">
        <v>1.2981</v>
      </c>
      <c r="R442">
        <v>1.2981</v>
      </c>
      <c r="S442">
        <v>1.2981</v>
      </c>
      <c r="T442">
        <v>1.2981</v>
      </c>
      <c r="U442">
        <f t="shared" si="246"/>
        <v>519</v>
      </c>
      <c r="V442">
        <f t="shared" si="246"/>
        <v>519</v>
      </c>
      <c r="W442">
        <f t="shared" si="246"/>
        <v>519</v>
      </c>
      <c r="X442">
        <f t="shared" si="246"/>
        <v>519</v>
      </c>
      <c r="Y442">
        <f t="shared" si="247"/>
        <v>89</v>
      </c>
      <c r="Z442">
        <f t="shared" si="247"/>
        <v>89</v>
      </c>
      <c r="AA442">
        <f t="shared" si="247"/>
        <v>89</v>
      </c>
      <c r="AB442">
        <f t="shared" si="247"/>
        <v>89</v>
      </c>
      <c r="AC442" s="212">
        <f t="shared" si="248"/>
        <v>5.0896476003888504E-2</v>
      </c>
      <c r="AD442" s="212">
        <f t="shared" si="248"/>
        <v>5.0896476003888504E-2</v>
      </c>
      <c r="AE442" s="212">
        <f t="shared" si="248"/>
        <v>5.0896476003888504E-2</v>
      </c>
      <c r="AF442" s="212">
        <f t="shared" si="248"/>
        <v>5.0896476003888504E-2</v>
      </c>
      <c r="AG442" s="166">
        <f t="shared" si="249"/>
        <v>2.0829999999999999E-4</v>
      </c>
      <c r="AH442" s="166">
        <f t="shared" si="249"/>
        <v>1.724</v>
      </c>
      <c r="AI442" s="166">
        <f t="shared" si="249"/>
        <v>2</v>
      </c>
      <c r="AJ442" s="166">
        <f t="shared" si="249"/>
        <v>4.6182900000000003E-4</v>
      </c>
      <c r="AK442" s="114" t="str">
        <f>""</f>
        <v/>
      </c>
      <c r="AL442" s="7" t="str">
        <f>""</f>
        <v/>
      </c>
      <c r="AM442" s="7" t="str">
        <f>""</f>
        <v/>
      </c>
      <c r="AN442" s="7" t="str">
        <f>""</f>
        <v/>
      </c>
      <c r="AO442" s="7" t="str">
        <f>""</f>
        <v/>
      </c>
      <c r="AP442" s="7" t="str">
        <f>""</f>
        <v/>
      </c>
      <c r="AQ442" s="7" t="str">
        <f>""</f>
        <v/>
      </c>
      <c r="AR442" s="7" t="str">
        <f>""</f>
        <v/>
      </c>
      <c r="AS442" s="7" t="str">
        <f>""</f>
        <v/>
      </c>
      <c r="AT442" s="7" t="str">
        <f>""</f>
        <v/>
      </c>
      <c r="AU442" s="7" t="str">
        <f>""</f>
        <v/>
      </c>
      <c r="AV442" s="7" t="str">
        <f>""</f>
        <v/>
      </c>
      <c r="AW442" s="7" t="str">
        <f>""</f>
        <v/>
      </c>
      <c r="AX442" s="7" t="str">
        <f>""</f>
        <v/>
      </c>
      <c r="AY442" s="7" t="str">
        <f>""</f>
        <v/>
      </c>
      <c r="AZ442" s="118">
        <f t="shared" si="250"/>
        <v>1.8</v>
      </c>
      <c r="BA442" s="121" t="str">
        <f>""</f>
        <v/>
      </c>
      <c r="BB442" s="121" t="str">
        <f>""</f>
        <v/>
      </c>
      <c r="BC442" s="121" t="str">
        <f>""</f>
        <v/>
      </c>
    </row>
    <row r="443" spans="1:55" x14ac:dyDescent="0.25">
      <c r="A443" t="str">
        <f t="shared" si="245"/>
        <v>210019515</v>
      </c>
      <c r="D443">
        <v>2</v>
      </c>
      <c r="E443">
        <v>100</v>
      </c>
      <c r="F443">
        <v>195</v>
      </c>
      <c r="G443">
        <v>15</v>
      </c>
      <c r="H443">
        <v>15.9</v>
      </c>
      <c r="I443" t="str">
        <f>""</f>
        <v/>
      </c>
      <c r="J443" t="str">
        <f>""</f>
        <v/>
      </c>
      <c r="K443" t="str">
        <f>""</f>
        <v/>
      </c>
      <c r="L443" t="str">
        <f>""</f>
        <v/>
      </c>
      <c r="M443" s="114">
        <v>3576.3</v>
      </c>
      <c r="N443" s="7">
        <v>3576.3</v>
      </c>
      <c r="O443" s="7">
        <v>3576.3</v>
      </c>
      <c r="P443" s="7">
        <v>3576.3</v>
      </c>
      <c r="Q443">
        <v>1.2981</v>
      </c>
      <c r="R443">
        <v>1.2981</v>
      </c>
      <c r="S443">
        <v>1.2981</v>
      </c>
      <c r="T443">
        <v>1.2981</v>
      </c>
      <c r="U443">
        <f t="shared" si="246"/>
        <v>584</v>
      </c>
      <c r="V443">
        <f t="shared" si="246"/>
        <v>584</v>
      </c>
      <c r="W443">
        <f t="shared" si="246"/>
        <v>584</v>
      </c>
      <c r="X443">
        <f t="shared" si="246"/>
        <v>584</v>
      </c>
      <c r="Y443">
        <f t="shared" si="247"/>
        <v>100</v>
      </c>
      <c r="Z443">
        <f t="shared" si="247"/>
        <v>100</v>
      </c>
      <c r="AA443">
        <f t="shared" si="247"/>
        <v>100</v>
      </c>
      <c r="AB443">
        <f t="shared" si="247"/>
        <v>100</v>
      </c>
      <c r="AC443" s="212">
        <f t="shared" si="248"/>
        <v>6.5944602175816824E-2</v>
      </c>
      <c r="AD443" s="212">
        <f t="shared" si="248"/>
        <v>6.5944602175816824E-2</v>
      </c>
      <c r="AE443" s="212">
        <f t="shared" si="248"/>
        <v>6.5944602175816824E-2</v>
      </c>
      <c r="AF443" s="212">
        <f t="shared" si="248"/>
        <v>6.5944602175816824E-2</v>
      </c>
      <c r="AG443" s="166">
        <f t="shared" si="249"/>
        <v>2.0829999999999999E-4</v>
      </c>
      <c r="AH443" s="166">
        <f t="shared" si="249"/>
        <v>1.724</v>
      </c>
      <c r="AI443" s="166">
        <f t="shared" si="249"/>
        <v>2</v>
      </c>
      <c r="AJ443" s="166">
        <f t="shared" si="249"/>
        <v>4.6182900000000003E-4</v>
      </c>
      <c r="AK443" s="114" t="str">
        <f>""</f>
        <v/>
      </c>
      <c r="AL443" s="7" t="str">
        <f>""</f>
        <v/>
      </c>
      <c r="AM443" s="7" t="str">
        <f>""</f>
        <v/>
      </c>
      <c r="AN443" s="7" t="str">
        <f>""</f>
        <v/>
      </c>
      <c r="AO443" s="7" t="str">
        <f>""</f>
        <v/>
      </c>
      <c r="AP443" s="7" t="str">
        <f>""</f>
        <v/>
      </c>
      <c r="AQ443" s="7" t="str">
        <f>""</f>
        <v/>
      </c>
      <c r="AR443" s="7" t="str">
        <f>""</f>
        <v/>
      </c>
      <c r="AS443" s="7" t="str">
        <f>""</f>
        <v/>
      </c>
      <c r="AT443" s="7" t="str">
        <f>""</f>
        <v/>
      </c>
      <c r="AU443" s="7" t="str">
        <f>""</f>
        <v/>
      </c>
      <c r="AV443" s="7" t="str">
        <f>""</f>
        <v/>
      </c>
      <c r="AW443" s="7" t="str">
        <f>""</f>
        <v/>
      </c>
      <c r="AX443" s="7" t="str">
        <f>""</f>
        <v/>
      </c>
      <c r="AY443" s="7" t="str">
        <f>""</f>
        <v/>
      </c>
      <c r="AZ443" s="118">
        <f t="shared" si="250"/>
        <v>2</v>
      </c>
      <c r="BA443" s="121" t="str">
        <f>""</f>
        <v/>
      </c>
      <c r="BB443" s="121" t="str">
        <f>""</f>
        <v/>
      </c>
      <c r="BC443" s="121" t="str">
        <f>""</f>
        <v/>
      </c>
    </row>
    <row r="444" spans="1:55" x14ac:dyDescent="0.25">
      <c r="A444" t="str">
        <f t="shared" si="245"/>
        <v>210021515</v>
      </c>
      <c r="D444">
        <v>2</v>
      </c>
      <c r="E444">
        <v>100</v>
      </c>
      <c r="F444">
        <v>215</v>
      </c>
      <c r="G444">
        <v>15</v>
      </c>
      <c r="H444">
        <v>15.9</v>
      </c>
      <c r="I444" t="str">
        <f>""</f>
        <v/>
      </c>
      <c r="J444" t="str">
        <f>""</f>
        <v/>
      </c>
      <c r="K444" t="str">
        <f>""</f>
        <v/>
      </c>
      <c r="L444" t="str">
        <f>""</f>
        <v/>
      </c>
      <c r="M444" s="114">
        <v>3969.3</v>
      </c>
      <c r="N444" s="7">
        <v>3969.3</v>
      </c>
      <c r="O444" s="7">
        <v>3969.3</v>
      </c>
      <c r="P444" s="7">
        <v>3969.3</v>
      </c>
      <c r="Q444">
        <v>1.2981</v>
      </c>
      <c r="R444">
        <v>1.2981</v>
      </c>
      <c r="S444">
        <v>1.2981</v>
      </c>
      <c r="T444">
        <v>1.2981</v>
      </c>
      <c r="U444">
        <f t="shared" si="246"/>
        <v>648</v>
      </c>
      <c r="V444">
        <f t="shared" si="246"/>
        <v>648</v>
      </c>
      <c r="W444">
        <f t="shared" si="246"/>
        <v>648</v>
      </c>
      <c r="X444">
        <f t="shared" si="246"/>
        <v>648</v>
      </c>
      <c r="Y444">
        <f t="shared" si="247"/>
        <v>111</v>
      </c>
      <c r="Z444">
        <f t="shared" si="247"/>
        <v>111</v>
      </c>
      <c r="AA444">
        <f t="shared" si="247"/>
        <v>111</v>
      </c>
      <c r="AB444">
        <f t="shared" si="247"/>
        <v>111</v>
      </c>
      <c r="AC444" s="212">
        <f t="shared" si="248"/>
        <v>8.3269003022266974E-2</v>
      </c>
      <c r="AD444" s="212">
        <f t="shared" si="248"/>
        <v>8.3269003022266974E-2</v>
      </c>
      <c r="AE444" s="212">
        <f t="shared" si="248"/>
        <v>8.3269003022266974E-2</v>
      </c>
      <c r="AF444" s="212">
        <f t="shared" si="248"/>
        <v>8.3269003022266974E-2</v>
      </c>
      <c r="AG444" s="166">
        <f t="shared" si="249"/>
        <v>2.0829999999999999E-4</v>
      </c>
      <c r="AH444" s="166">
        <f t="shared" si="249"/>
        <v>1.724</v>
      </c>
      <c r="AI444" s="166">
        <f t="shared" si="249"/>
        <v>2</v>
      </c>
      <c r="AJ444" s="166">
        <f t="shared" si="249"/>
        <v>4.6182900000000003E-4</v>
      </c>
      <c r="AK444" s="114" t="str">
        <f>""</f>
        <v/>
      </c>
      <c r="AL444" s="7" t="str">
        <f>""</f>
        <v/>
      </c>
      <c r="AM444" s="7" t="str">
        <f>""</f>
        <v/>
      </c>
      <c r="AN444" s="7" t="str">
        <f>""</f>
        <v/>
      </c>
      <c r="AO444" s="7" t="str">
        <f>""</f>
        <v/>
      </c>
      <c r="AP444" s="7" t="str">
        <f>""</f>
        <v/>
      </c>
      <c r="AQ444" s="7" t="str">
        <f>""</f>
        <v/>
      </c>
      <c r="AR444" s="7" t="str">
        <f>""</f>
        <v/>
      </c>
      <c r="AS444" s="7" t="str">
        <f>""</f>
        <v/>
      </c>
      <c r="AT444" s="7" t="str">
        <f>""</f>
        <v/>
      </c>
      <c r="AU444" s="7" t="str">
        <f>""</f>
        <v/>
      </c>
      <c r="AV444" s="7" t="str">
        <f>""</f>
        <v/>
      </c>
      <c r="AW444" s="7" t="str">
        <f>""</f>
        <v/>
      </c>
      <c r="AX444" s="7" t="str">
        <f>""</f>
        <v/>
      </c>
      <c r="AY444" s="7" t="str">
        <f>""</f>
        <v/>
      </c>
      <c r="AZ444" s="118">
        <f t="shared" si="250"/>
        <v>2.2000000000000002</v>
      </c>
      <c r="BA444" s="121" t="str">
        <f>""</f>
        <v/>
      </c>
      <c r="BB444" s="121" t="str">
        <f>""</f>
        <v/>
      </c>
      <c r="BC444" s="121" t="str">
        <f>""</f>
        <v/>
      </c>
    </row>
    <row r="445" spans="1:55" x14ac:dyDescent="0.25">
      <c r="A445" t="str">
        <f t="shared" si="245"/>
        <v>210023515</v>
      </c>
      <c r="D445">
        <v>2</v>
      </c>
      <c r="E445">
        <v>100</v>
      </c>
      <c r="F445">
        <v>235</v>
      </c>
      <c r="G445">
        <v>15</v>
      </c>
      <c r="H445">
        <v>15.9</v>
      </c>
      <c r="I445" t="str">
        <f>""</f>
        <v/>
      </c>
      <c r="J445" t="str">
        <f>""</f>
        <v/>
      </c>
      <c r="K445" t="str">
        <f>""</f>
        <v/>
      </c>
      <c r="L445" t="str">
        <f>""</f>
        <v/>
      </c>
      <c r="M445" s="114">
        <v>4362.3</v>
      </c>
      <c r="N445" s="7">
        <v>4362.3</v>
      </c>
      <c r="O445" s="7">
        <v>4362.3</v>
      </c>
      <c r="P445" s="7">
        <v>4362.3</v>
      </c>
      <c r="Q445">
        <v>1.2981</v>
      </c>
      <c r="R445">
        <v>1.2981</v>
      </c>
      <c r="S445">
        <v>1.2981</v>
      </c>
      <c r="T445">
        <v>1.2981</v>
      </c>
      <c r="U445">
        <f t="shared" si="246"/>
        <v>712</v>
      </c>
      <c r="V445">
        <f t="shared" si="246"/>
        <v>712</v>
      </c>
      <c r="W445">
        <f t="shared" si="246"/>
        <v>712</v>
      </c>
      <c r="X445">
        <f t="shared" si="246"/>
        <v>712</v>
      </c>
      <c r="Y445">
        <f t="shared" si="247"/>
        <v>122</v>
      </c>
      <c r="Z445">
        <f t="shared" si="247"/>
        <v>122</v>
      </c>
      <c r="AA445">
        <f t="shared" si="247"/>
        <v>122</v>
      </c>
      <c r="AB445">
        <f t="shared" si="247"/>
        <v>122</v>
      </c>
      <c r="AC445" s="212">
        <f t="shared" si="248"/>
        <v>0.10296264258799273</v>
      </c>
      <c r="AD445" s="212">
        <f t="shared" si="248"/>
        <v>0.10296264258799273</v>
      </c>
      <c r="AE445" s="212">
        <f t="shared" si="248"/>
        <v>0.10296264258799273</v>
      </c>
      <c r="AF445" s="212">
        <f t="shared" si="248"/>
        <v>0.10296264258799273</v>
      </c>
      <c r="AG445" s="166">
        <f t="shared" si="249"/>
        <v>2.0829999999999999E-4</v>
      </c>
      <c r="AH445" s="166">
        <f t="shared" si="249"/>
        <v>1.724</v>
      </c>
      <c r="AI445" s="166">
        <f t="shared" si="249"/>
        <v>2</v>
      </c>
      <c r="AJ445" s="166">
        <f t="shared" si="249"/>
        <v>4.6182900000000003E-4</v>
      </c>
      <c r="AK445" s="114" t="str">
        <f>""</f>
        <v/>
      </c>
      <c r="AL445" s="7" t="str">
        <f>""</f>
        <v/>
      </c>
      <c r="AM445" s="7" t="str">
        <f>""</f>
        <v/>
      </c>
      <c r="AN445" s="7" t="str">
        <f>""</f>
        <v/>
      </c>
      <c r="AO445" s="7" t="str">
        <f>""</f>
        <v/>
      </c>
      <c r="AP445" s="7" t="str">
        <f>""</f>
        <v/>
      </c>
      <c r="AQ445" s="7" t="str">
        <f>""</f>
        <v/>
      </c>
      <c r="AR445" s="7" t="str">
        <f>""</f>
        <v/>
      </c>
      <c r="AS445" s="7" t="str">
        <f>""</f>
        <v/>
      </c>
      <c r="AT445" s="7" t="str">
        <f>""</f>
        <v/>
      </c>
      <c r="AU445" s="7" t="str">
        <f>""</f>
        <v/>
      </c>
      <c r="AV445" s="7" t="str">
        <f>""</f>
        <v/>
      </c>
      <c r="AW445" s="7" t="str">
        <f>""</f>
        <v/>
      </c>
      <c r="AX445" s="7" t="str">
        <f>""</f>
        <v/>
      </c>
      <c r="AY445" s="7" t="str">
        <f>""</f>
        <v/>
      </c>
      <c r="AZ445" s="118">
        <f t="shared" si="250"/>
        <v>2.4</v>
      </c>
      <c r="BA445" s="121" t="str">
        <f>""</f>
        <v/>
      </c>
      <c r="BB445" s="121" t="str">
        <f>""</f>
        <v/>
      </c>
      <c r="BC445" s="121" t="str">
        <f>""</f>
        <v/>
      </c>
    </row>
    <row r="446" spans="1:55" x14ac:dyDescent="0.25">
      <c r="A446" t="str">
        <f t="shared" si="245"/>
        <v>2405520</v>
      </c>
      <c r="D446">
        <v>2</v>
      </c>
      <c r="E446">
        <v>40</v>
      </c>
      <c r="F446">
        <v>55</v>
      </c>
      <c r="G446">
        <v>20</v>
      </c>
      <c r="H446">
        <v>20.9</v>
      </c>
      <c r="I446" t="str">
        <f>""</f>
        <v/>
      </c>
      <c r="J446" t="str">
        <f>""</f>
        <v/>
      </c>
      <c r="K446" t="str">
        <f>""</f>
        <v/>
      </c>
      <c r="L446" t="str">
        <f>""</f>
        <v/>
      </c>
      <c r="M446" s="114">
        <v>832.02</v>
      </c>
      <c r="N446" s="7">
        <v>832.02</v>
      </c>
      <c r="O446" s="7">
        <v>832.02</v>
      </c>
      <c r="P446" s="7">
        <v>832.02</v>
      </c>
      <c r="Q446">
        <v>1.397</v>
      </c>
      <c r="R446">
        <v>1.397</v>
      </c>
      <c r="S446">
        <v>1.397</v>
      </c>
      <c r="T446">
        <v>1.397</v>
      </c>
      <c r="U446">
        <f t="shared" si="246"/>
        <v>118</v>
      </c>
      <c r="V446">
        <f t="shared" si="246"/>
        <v>118</v>
      </c>
      <c r="W446">
        <f t="shared" si="246"/>
        <v>118</v>
      </c>
      <c r="X446">
        <f t="shared" si="246"/>
        <v>118</v>
      </c>
      <c r="Y446">
        <f t="shared" si="247"/>
        <v>20</v>
      </c>
      <c r="Z446">
        <f t="shared" si="247"/>
        <v>20</v>
      </c>
      <c r="AA446">
        <f t="shared" si="247"/>
        <v>20</v>
      </c>
      <c r="AB446">
        <f t="shared" si="247"/>
        <v>20</v>
      </c>
      <c r="AC446" s="212">
        <f t="shared" si="248"/>
        <v>1.6528686189454449E-3</v>
      </c>
      <c r="AD446" s="212">
        <f t="shared" si="248"/>
        <v>1.6528686189454449E-3</v>
      </c>
      <c r="AE446" s="212">
        <f t="shared" si="248"/>
        <v>1.6528686189454449E-3</v>
      </c>
      <c r="AF446" s="212">
        <f t="shared" si="248"/>
        <v>1.6528686189454449E-3</v>
      </c>
      <c r="AG446" s="166">
        <f t="shared" si="249"/>
        <v>1.2760000000000001E-4</v>
      </c>
      <c r="AH446" s="166">
        <f t="shared" si="249"/>
        <v>1.7219</v>
      </c>
      <c r="AI446" s="166">
        <f t="shared" si="249"/>
        <v>2</v>
      </c>
      <c r="AJ446" s="166">
        <f t="shared" si="249"/>
        <v>3.76611E-4</v>
      </c>
      <c r="AK446" s="114" t="str">
        <f>""</f>
        <v/>
      </c>
      <c r="AL446" s="7" t="str">
        <f>""</f>
        <v/>
      </c>
      <c r="AM446" s="7" t="str">
        <f>""</f>
        <v/>
      </c>
      <c r="AN446" s="7" t="str">
        <f>""</f>
        <v/>
      </c>
      <c r="AO446" s="7" t="str">
        <f>""</f>
        <v/>
      </c>
      <c r="AP446" s="7" t="str">
        <f>""</f>
        <v/>
      </c>
      <c r="AQ446" s="7" t="str">
        <f>""</f>
        <v/>
      </c>
      <c r="AR446" s="7" t="str">
        <f>""</f>
        <v/>
      </c>
      <c r="AS446" s="7" t="str">
        <f>""</f>
        <v/>
      </c>
      <c r="AT446" s="7" t="str">
        <f>""</f>
        <v/>
      </c>
      <c r="AU446" s="7" t="str">
        <f>""</f>
        <v/>
      </c>
      <c r="AV446" s="7" t="str">
        <f>""</f>
        <v/>
      </c>
      <c r="AW446" s="7" t="str">
        <f>""</f>
        <v/>
      </c>
      <c r="AX446" s="7" t="str">
        <f>""</f>
        <v/>
      </c>
      <c r="AY446" s="7" t="str">
        <f>""</f>
        <v/>
      </c>
      <c r="AZ446" s="118">
        <f t="shared" si="250"/>
        <v>0.7</v>
      </c>
      <c r="BA446" s="121" t="str">
        <f>""</f>
        <v/>
      </c>
      <c r="BB446" s="121" t="str">
        <f>""</f>
        <v/>
      </c>
      <c r="BC446" s="121" t="str">
        <f>""</f>
        <v/>
      </c>
    </row>
    <row r="447" spans="1:55" x14ac:dyDescent="0.25">
      <c r="A447" t="str">
        <f t="shared" si="245"/>
        <v>2406520</v>
      </c>
      <c r="D447">
        <v>2</v>
      </c>
      <c r="E447">
        <v>40</v>
      </c>
      <c r="F447">
        <v>65</v>
      </c>
      <c r="G447">
        <v>20</v>
      </c>
      <c r="H447">
        <v>20.9</v>
      </c>
      <c r="I447" t="str">
        <f>""</f>
        <v/>
      </c>
      <c r="J447" t="str">
        <f>""</f>
        <v/>
      </c>
      <c r="K447" t="str">
        <f>""</f>
        <v/>
      </c>
      <c r="L447" t="str">
        <f>""</f>
        <v/>
      </c>
      <c r="M447" s="114">
        <v>1030.1199999999999</v>
      </c>
      <c r="N447" s="7">
        <v>1030.1199999999999</v>
      </c>
      <c r="O447" s="7">
        <v>1030.1199999999999</v>
      </c>
      <c r="P447" s="7">
        <v>1030.1199999999999</v>
      </c>
      <c r="Q447">
        <v>1.397</v>
      </c>
      <c r="R447">
        <v>1.397</v>
      </c>
      <c r="S447">
        <v>1.397</v>
      </c>
      <c r="T447">
        <v>1.397</v>
      </c>
      <c r="U447">
        <f t="shared" si="246"/>
        <v>146</v>
      </c>
      <c r="V447">
        <f t="shared" si="246"/>
        <v>146</v>
      </c>
      <c r="W447">
        <f t="shared" si="246"/>
        <v>146</v>
      </c>
      <c r="X447">
        <f t="shared" si="246"/>
        <v>146</v>
      </c>
      <c r="Y447">
        <f t="shared" si="247"/>
        <v>25</v>
      </c>
      <c r="Z447">
        <f t="shared" si="247"/>
        <v>25</v>
      </c>
      <c r="AA447">
        <f t="shared" si="247"/>
        <v>25</v>
      </c>
      <c r="AB447">
        <f t="shared" si="247"/>
        <v>25</v>
      </c>
      <c r="AC447" s="212">
        <f t="shared" si="248"/>
        <v>2.6298670796794637E-3</v>
      </c>
      <c r="AD447" s="212">
        <f t="shared" si="248"/>
        <v>2.6298670796794637E-3</v>
      </c>
      <c r="AE447" s="212">
        <f t="shared" si="248"/>
        <v>2.6298670796794637E-3</v>
      </c>
      <c r="AF447" s="212">
        <f t="shared" si="248"/>
        <v>2.6298670796794637E-3</v>
      </c>
      <c r="AG447" s="166">
        <f t="shared" si="249"/>
        <v>1.2760000000000001E-4</v>
      </c>
      <c r="AH447" s="166">
        <f t="shared" si="249"/>
        <v>1.7219</v>
      </c>
      <c r="AI447" s="166">
        <f t="shared" si="249"/>
        <v>2</v>
      </c>
      <c r="AJ447" s="166">
        <f t="shared" si="249"/>
        <v>3.76611E-4</v>
      </c>
      <c r="AK447" s="114" t="str">
        <f>""</f>
        <v/>
      </c>
      <c r="AL447" s="7" t="str">
        <f>""</f>
        <v/>
      </c>
      <c r="AM447" s="7" t="str">
        <f>""</f>
        <v/>
      </c>
      <c r="AN447" s="7" t="str">
        <f>""</f>
        <v/>
      </c>
      <c r="AO447" s="7" t="str">
        <f>""</f>
        <v/>
      </c>
      <c r="AP447" s="7" t="str">
        <f>""</f>
        <v/>
      </c>
      <c r="AQ447" s="7" t="str">
        <f>""</f>
        <v/>
      </c>
      <c r="AR447" s="7" t="str">
        <f>""</f>
        <v/>
      </c>
      <c r="AS447" s="7" t="str">
        <f>""</f>
        <v/>
      </c>
      <c r="AT447" s="7" t="str">
        <f>""</f>
        <v/>
      </c>
      <c r="AU447" s="7" t="str">
        <f>""</f>
        <v/>
      </c>
      <c r="AV447" s="7" t="str">
        <f>""</f>
        <v/>
      </c>
      <c r="AW447" s="7" t="str">
        <f>""</f>
        <v/>
      </c>
      <c r="AX447" s="7" t="str">
        <f>""</f>
        <v/>
      </c>
      <c r="AY447" s="7" t="str">
        <f>""</f>
        <v/>
      </c>
      <c r="AZ447" s="118">
        <f t="shared" si="250"/>
        <v>0.9</v>
      </c>
      <c r="BA447" s="121" t="str">
        <f>""</f>
        <v/>
      </c>
      <c r="BB447" s="121" t="str">
        <f>""</f>
        <v/>
      </c>
      <c r="BC447" s="121" t="str">
        <f>""</f>
        <v/>
      </c>
    </row>
    <row r="448" spans="1:55" x14ac:dyDescent="0.25">
      <c r="A448" t="str">
        <f t="shared" si="245"/>
        <v>2407520</v>
      </c>
      <c r="D448">
        <v>2</v>
      </c>
      <c r="E448">
        <v>40</v>
      </c>
      <c r="F448">
        <v>75</v>
      </c>
      <c r="G448">
        <v>20</v>
      </c>
      <c r="H448">
        <v>20.9</v>
      </c>
      <c r="I448" t="str">
        <f>""</f>
        <v/>
      </c>
      <c r="J448" t="str">
        <f>""</f>
        <v/>
      </c>
      <c r="K448" t="str">
        <f>""</f>
        <v/>
      </c>
      <c r="L448" t="str">
        <f>""</f>
        <v/>
      </c>
      <c r="M448" s="114">
        <v>1228.22</v>
      </c>
      <c r="N448" s="7">
        <v>1228.22</v>
      </c>
      <c r="O448" s="7">
        <v>1228.22</v>
      </c>
      <c r="P448" s="7">
        <v>1228.22</v>
      </c>
      <c r="Q448">
        <v>1.397</v>
      </c>
      <c r="R448">
        <v>1.397</v>
      </c>
      <c r="S448">
        <v>1.397</v>
      </c>
      <c r="T448">
        <v>1.397</v>
      </c>
      <c r="U448">
        <f t="shared" si="246"/>
        <v>175</v>
      </c>
      <c r="V448">
        <f t="shared" si="246"/>
        <v>175</v>
      </c>
      <c r="W448">
        <f t="shared" si="246"/>
        <v>175</v>
      </c>
      <c r="X448">
        <f t="shared" si="246"/>
        <v>175</v>
      </c>
      <c r="Y448">
        <f t="shared" si="247"/>
        <v>30</v>
      </c>
      <c r="Z448">
        <f t="shared" si="247"/>
        <v>30</v>
      </c>
      <c r="AA448">
        <f t="shared" si="247"/>
        <v>30</v>
      </c>
      <c r="AB448">
        <f t="shared" si="247"/>
        <v>30</v>
      </c>
      <c r="AC448" s="212">
        <f t="shared" si="248"/>
        <v>3.8514144908682632E-3</v>
      </c>
      <c r="AD448" s="212">
        <f t="shared" si="248"/>
        <v>3.8514144908682632E-3</v>
      </c>
      <c r="AE448" s="212">
        <f t="shared" si="248"/>
        <v>3.8514144908682632E-3</v>
      </c>
      <c r="AF448" s="212">
        <f t="shared" si="248"/>
        <v>3.8514144908682632E-3</v>
      </c>
      <c r="AG448" s="166">
        <f t="shared" si="249"/>
        <v>1.2760000000000001E-4</v>
      </c>
      <c r="AH448" s="166">
        <f t="shared" si="249"/>
        <v>1.7219</v>
      </c>
      <c r="AI448" s="166">
        <f t="shared" si="249"/>
        <v>2</v>
      </c>
      <c r="AJ448" s="166">
        <f t="shared" si="249"/>
        <v>3.76611E-4</v>
      </c>
      <c r="AK448" s="114" t="str">
        <f>""</f>
        <v/>
      </c>
      <c r="AL448" s="7" t="str">
        <f>""</f>
        <v/>
      </c>
      <c r="AM448" s="7" t="str">
        <f>""</f>
        <v/>
      </c>
      <c r="AN448" s="7" t="str">
        <f>""</f>
        <v/>
      </c>
      <c r="AO448" s="7" t="str">
        <f>""</f>
        <v/>
      </c>
      <c r="AP448" s="7" t="str">
        <f>""</f>
        <v/>
      </c>
      <c r="AQ448" s="7" t="str">
        <f>""</f>
        <v/>
      </c>
      <c r="AR448" s="7" t="str">
        <f>""</f>
        <v/>
      </c>
      <c r="AS448" s="7" t="str">
        <f>""</f>
        <v/>
      </c>
      <c r="AT448" s="7" t="str">
        <f>""</f>
        <v/>
      </c>
      <c r="AU448" s="7" t="str">
        <f>""</f>
        <v/>
      </c>
      <c r="AV448" s="7" t="str">
        <f>""</f>
        <v/>
      </c>
      <c r="AW448" s="7" t="str">
        <f>""</f>
        <v/>
      </c>
      <c r="AX448" s="7" t="str">
        <f>""</f>
        <v/>
      </c>
      <c r="AY448" s="7" t="str">
        <f>""</f>
        <v/>
      </c>
      <c r="AZ448" s="118">
        <f t="shared" si="250"/>
        <v>1</v>
      </c>
      <c r="BA448" s="121" t="str">
        <f>""</f>
        <v/>
      </c>
      <c r="BB448" s="121" t="str">
        <f>""</f>
        <v/>
      </c>
      <c r="BC448" s="121" t="str">
        <f>""</f>
        <v/>
      </c>
    </row>
    <row r="449" spans="1:55" x14ac:dyDescent="0.25">
      <c r="A449" t="str">
        <f t="shared" si="245"/>
        <v>2408520</v>
      </c>
      <c r="D449">
        <v>2</v>
      </c>
      <c r="E449">
        <v>40</v>
      </c>
      <c r="F449">
        <v>85</v>
      </c>
      <c r="G449">
        <v>20</v>
      </c>
      <c r="H449">
        <v>20.9</v>
      </c>
      <c r="I449" t="str">
        <f>""</f>
        <v/>
      </c>
      <c r="J449" t="str">
        <f>""</f>
        <v/>
      </c>
      <c r="K449" t="str">
        <f>""</f>
        <v/>
      </c>
      <c r="L449" t="str">
        <f>""</f>
        <v/>
      </c>
      <c r="M449" s="114">
        <v>1426.32</v>
      </c>
      <c r="N449" s="7">
        <v>1426.32</v>
      </c>
      <c r="O449" s="7">
        <v>1426.32</v>
      </c>
      <c r="P449" s="7">
        <v>1426.32</v>
      </c>
      <c r="Q449">
        <v>1.397</v>
      </c>
      <c r="R449">
        <v>1.397</v>
      </c>
      <c r="S449">
        <v>1.397</v>
      </c>
      <c r="T449">
        <v>1.397</v>
      </c>
      <c r="U449">
        <f t="shared" si="246"/>
        <v>203</v>
      </c>
      <c r="V449">
        <f t="shared" si="246"/>
        <v>203</v>
      </c>
      <c r="W449">
        <f t="shared" si="246"/>
        <v>203</v>
      </c>
      <c r="X449">
        <f t="shared" si="246"/>
        <v>203</v>
      </c>
      <c r="Y449">
        <f t="shared" si="247"/>
        <v>35</v>
      </c>
      <c r="Z449">
        <f t="shared" si="247"/>
        <v>35</v>
      </c>
      <c r="AA449">
        <f t="shared" si="247"/>
        <v>35</v>
      </c>
      <c r="AB449">
        <f t="shared" si="247"/>
        <v>35</v>
      </c>
      <c r="AC449" s="212">
        <f t="shared" si="248"/>
        <v>5.3259302692869872E-3</v>
      </c>
      <c r="AD449" s="212">
        <f t="shared" si="248"/>
        <v>5.3259302692869872E-3</v>
      </c>
      <c r="AE449" s="212">
        <f t="shared" si="248"/>
        <v>5.3259302692869872E-3</v>
      </c>
      <c r="AF449" s="212">
        <f t="shared" si="248"/>
        <v>5.3259302692869872E-3</v>
      </c>
      <c r="AG449" s="166">
        <f t="shared" si="249"/>
        <v>1.2760000000000001E-4</v>
      </c>
      <c r="AH449" s="166">
        <f t="shared" si="249"/>
        <v>1.7219</v>
      </c>
      <c r="AI449" s="166">
        <f t="shared" si="249"/>
        <v>2</v>
      </c>
      <c r="AJ449" s="166">
        <f t="shared" si="249"/>
        <v>3.76611E-4</v>
      </c>
      <c r="AK449" s="114" t="str">
        <f>""</f>
        <v/>
      </c>
      <c r="AL449" s="7" t="str">
        <f>""</f>
        <v/>
      </c>
      <c r="AM449" s="7" t="str">
        <f>""</f>
        <v/>
      </c>
      <c r="AN449" s="7" t="str">
        <f>""</f>
        <v/>
      </c>
      <c r="AO449" s="7" t="str">
        <f>""</f>
        <v/>
      </c>
      <c r="AP449" s="7" t="str">
        <f>""</f>
        <v/>
      </c>
      <c r="AQ449" s="7" t="str">
        <f>""</f>
        <v/>
      </c>
      <c r="AR449" s="7" t="str">
        <f>""</f>
        <v/>
      </c>
      <c r="AS449" s="7" t="str">
        <f>""</f>
        <v/>
      </c>
      <c r="AT449" s="7" t="str">
        <f>""</f>
        <v/>
      </c>
      <c r="AU449" s="7" t="str">
        <f>""</f>
        <v/>
      </c>
      <c r="AV449" s="7" t="str">
        <f>""</f>
        <v/>
      </c>
      <c r="AW449" s="7" t="str">
        <f>""</f>
        <v/>
      </c>
      <c r="AX449" s="7" t="str">
        <f>""</f>
        <v/>
      </c>
      <c r="AY449" s="7" t="str">
        <f>""</f>
        <v/>
      </c>
      <c r="AZ449" s="118">
        <f t="shared" si="250"/>
        <v>1.1000000000000001</v>
      </c>
      <c r="BA449" s="121" t="str">
        <f>""</f>
        <v/>
      </c>
      <c r="BB449" s="121" t="str">
        <f>""</f>
        <v/>
      </c>
      <c r="BC449" s="121" t="str">
        <f>""</f>
        <v/>
      </c>
    </row>
    <row r="450" spans="1:55" x14ac:dyDescent="0.25">
      <c r="A450" t="str">
        <f t="shared" si="245"/>
        <v>2409520</v>
      </c>
      <c r="D450">
        <v>2</v>
      </c>
      <c r="E450">
        <v>40</v>
      </c>
      <c r="F450">
        <v>95</v>
      </c>
      <c r="G450">
        <v>20</v>
      </c>
      <c r="H450">
        <v>20.9</v>
      </c>
      <c r="I450" t="str">
        <f>""</f>
        <v/>
      </c>
      <c r="J450" t="str">
        <f>""</f>
        <v/>
      </c>
      <c r="K450" t="str">
        <f>""</f>
        <v/>
      </c>
      <c r="L450" t="str">
        <f>""</f>
        <v/>
      </c>
      <c r="M450" s="114">
        <v>1624.42</v>
      </c>
      <c r="N450" s="7">
        <v>1624.42</v>
      </c>
      <c r="O450" s="7">
        <v>1624.42</v>
      </c>
      <c r="P450" s="7">
        <v>1624.42</v>
      </c>
      <c r="Q450">
        <v>1.397</v>
      </c>
      <c r="R450">
        <v>1.397</v>
      </c>
      <c r="S450">
        <v>1.397</v>
      </c>
      <c r="T450">
        <v>1.397</v>
      </c>
      <c r="U450">
        <f t="shared" si="246"/>
        <v>231</v>
      </c>
      <c r="V450">
        <f t="shared" si="246"/>
        <v>231</v>
      </c>
      <c r="W450">
        <f t="shared" si="246"/>
        <v>231</v>
      </c>
      <c r="X450">
        <f t="shared" si="246"/>
        <v>231</v>
      </c>
      <c r="Y450">
        <f t="shared" si="247"/>
        <v>40</v>
      </c>
      <c r="Z450">
        <f t="shared" si="247"/>
        <v>40</v>
      </c>
      <c r="AA450">
        <f t="shared" si="247"/>
        <v>40</v>
      </c>
      <c r="AB450">
        <f t="shared" si="247"/>
        <v>40</v>
      </c>
      <c r="AC450" s="212">
        <f t="shared" si="248"/>
        <v>7.0614496222691937E-3</v>
      </c>
      <c r="AD450" s="212">
        <f t="shared" si="248"/>
        <v>7.0614496222691937E-3</v>
      </c>
      <c r="AE450" s="212">
        <f t="shared" si="248"/>
        <v>7.0614496222691937E-3</v>
      </c>
      <c r="AF450" s="212">
        <f t="shared" si="248"/>
        <v>7.0614496222691937E-3</v>
      </c>
      <c r="AG450" s="166">
        <f t="shared" si="249"/>
        <v>1.2760000000000001E-4</v>
      </c>
      <c r="AH450" s="166">
        <f t="shared" si="249"/>
        <v>1.7219</v>
      </c>
      <c r="AI450" s="166">
        <f t="shared" si="249"/>
        <v>2</v>
      </c>
      <c r="AJ450" s="166">
        <f t="shared" si="249"/>
        <v>3.76611E-4</v>
      </c>
      <c r="AK450" s="114" t="str">
        <f>""</f>
        <v/>
      </c>
      <c r="AL450" s="7" t="str">
        <f>""</f>
        <v/>
      </c>
      <c r="AM450" s="7" t="str">
        <f>""</f>
        <v/>
      </c>
      <c r="AN450" s="7" t="str">
        <f>""</f>
        <v/>
      </c>
      <c r="AO450" s="7" t="str">
        <f>""</f>
        <v/>
      </c>
      <c r="AP450" s="7" t="str">
        <f>""</f>
        <v/>
      </c>
      <c r="AQ450" s="7" t="str">
        <f>""</f>
        <v/>
      </c>
      <c r="AR450" s="7" t="str">
        <f>""</f>
        <v/>
      </c>
      <c r="AS450" s="7" t="str">
        <f>""</f>
        <v/>
      </c>
      <c r="AT450" s="7" t="str">
        <f>""</f>
        <v/>
      </c>
      <c r="AU450" s="7" t="str">
        <f>""</f>
        <v/>
      </c>
      <c r="AV450" s="7" t="str">
        <f>""</f>
        <v/>
      </c>
      <c r="AW450" s="7" t="str">
        <f>""</f>
        <v/>
      </c>
      <c r="AX450" s="7" t="str">
        <f>""</f>
        <v/>
      </c>
      <c r="AY450" s="7" t="str">
        <f>""</f>
        <v/>
      </c>
      <c r="AZ450" s="118">
        <f t="shared" si="250"/>
        <v>1.3</v>
      </c>
      <c r="BA450" s="121" t="str">
        <f>""</f>
        <v/>
      </c>
      <c r="BB450" s="121" t="str">
        <f>""</f>
        <v/>
      </c>
      <c r="BC450" s="121" t="str">
        <f>""</f>
        <v/>
      </c>
    </row>
    <row r="451" spans="1:55" x14ac:dyDescent="0.25">
      <c r="A451" t="str">
        <f t="shared" si="245"/>
        <v>24010520</v>
      </c>
      <c r="D451">
        <v>2</v>
      </c>
      <c r="E451">
        <v>40</v>
      </c>
      <c r="F451">
        <v>105</v>
      </c>
      <c r="G451">
        <v>20</v>
      </c>
      <c r="H451">
        <v>20.9</v>
      </c>
      <c r="I451" t="str">
        <f>""</f>
        <v/>
      </c>
      <c r="J451" t="str">
        <f>""</f>
        <v/>
      </c>
      <c r="K451" t="str">
        <f>""</f>
        <v/>
      </c>
      <c r="L451" t="str">
        <f>""</f>
        <v/>
      </c>
      <c r="M451" s="114">
        <v>1822.52</v>
      </c>
      <c r="N451" s="7">
        <v>1822.52</v>
      </c>
      <c r="O451" s="7">
        <v>1822.52</v>
      </c>
      <c r="P451" s="7">
        <v>1822.52</v>
      </c>
      <c r="Q451">
        <v>1.397</v>
      </c>
      <c r="R451">
        <v>1.397</v>
      </c>
      <c r="S451">
        <v>1.397</v>
      </c>
      <c r="T451">
        <v>1.397</v>
      </c>
      <c r="U451">
        <f t="shared" si="246"/>
        <v>259</v>
      </c>
      <c r="V451">
        <f t="shared" si="246"/>
        <v>259</v>
      </c>
      <c r="W451">
        <f t="shared" si="246"/>
        <v>259</v>
      </c>
      <c r="X451">
        <f t="shared" si="246"/>
        <v>259</v>
      </c>
      <c r="Y451">
        <f t="shared" si="247"/>
        <v>45</v>
      </c>
      <c r="Z451">
        <f t="shared" si="247"/>
        <v>45</v>
      </c>
      <c r="AA451">
        <f t="shared" si="247"/>
        <v>45</v>
      </c>
      <c r="AB451">
        <f t="shared" si="247"/>
        <v>45</v>
      </c>
      <c r="AC451" s="212">
        <f t="shared" si="248"/>
        <v>9.0656932025172023E-3</v>
      </c>
      <c r="AD451" s="212">
        <f t="shared" si="248"/>
        <v>9.0656932025172023E-3</v>
      </c>
      <c r="AE451" s="212">
        <f t="shared" si="248"/>
        <v>9.0656932025172023E-3</v>
      </c>
      <c r="AF451" s="212">
        <f t="shared" si="248"/>
        <v>9.0656932025172023E-3</v>
      </c>
      <c r="AG451" s="166">
        <f t="shared" si="249"/>
        <v>1.2760000000000001E-4</v>
      </c>
      <c r="AH451" s="166">
        <f t="shared" si="249"/>
        <v>1.7219</v>
      </c>
      <c r="AI451" s="166">
        <f t="shared" si="249"/>
        <v>2</v>
      </c>
      <c r="AJ451" s="166">
        <f t="shared" si="249"/>
        <v>3.76611E-4</v>
      </c>
      <c r="AK451" s="114" t="str">
        <f>""</f>
        <v/>
      </c>
      <c r="AL451" s="7" t="str">
        <f>""</f>
        <v/>
      </c>
      <c r="AM451" s="7" t="str">
        <f>""</f>
        <v/>
      </c>
      <c r="AN451" s="7" t="str">
        <f>""</f>
        <v/>
      </c>
      <c r="AO451" s="7" t="str">
        <f>""</f>
        <v/>
      </c>
      <c r="AP451" s="7" t="str">
        <f>""</f>
        <v/>
      </c>
      <c r="AQ451" s="7" t="str">
        <f>""</f>
        <v/>
      </c>
      <c r="AR451" s="7" t="str">
        <f>""</f>
        <v/>
      </c>
      <c r="AS451" s="7" t="str">
        <f>""</f>
        <v/>
      </c>
      <c r="AT451" s="7" t="str">
        <f>""</f>
        <v/>
      </c>
      <c r="AU451" s="7" t="str">
        <f>""</f>
        <v/>
      </c>
      <c r="AV451" s="7" t="str">
        <f>""</f>
        <v/>
      </c>
      <c r="AW451" s="7" t="str">
        <f>""</f>
        <v/>
      </c>
      <c r="AX451" s="7" t="str">
        <f>""</f>
        <v/>
      </c>
      <c r="AY451" s="7" t="str">
        <f>""</f>
        <v/>
      </c>
      <c r="AZ451" s="118">
        <f t="shared" si="250"/>
        <v>1.4</v>
      </c>
      <c r="BA451" s="121" t="str">
        <f>""</f>
        <v/>
      </c>
      <c r="BB451" s="121" t="str">
        <f>""</f>
        <v/>
      </c>
      <c r="BC451" s="121" t="str">
        <f>""</f>
        <v/>
      </c>
    </row>
    <row r="452" spans="1:55" x14ac:dyDescent="0.25">
      <c r="A452" t="str">
        <f t="shared" si="245"/>
        <v>24011520</v>
      </c>
      <c r="D452">
        <v>2</v>
      </c>
      <c r="E452">
        <v>40</v>
      </c>
      <c r="F452">
        <v>115</v>
      </c>
      <c r="G452">
        <v>20</v>
      </c>
      <c r="H452">
        <v>20.9</v>
      </c>
      <c r="I452" t="str">
        <f>""</f>
        <v/>
      </c>
      <c r="J452" t="str">
        <f>""</f>
        <v/>
      </c>
      <c r="K452" t="str">
        <f>""</f>
        <v/>
      </c>
      <c r="L452" t="str">
        <f>""</f>
        <v/>
      </c>
      <c r="M452" s="114">
        <v>2020.62</v>
      </c>
      <c r="N452" s="7">
        <v>2020.62</v>
      </c>
      <c r="O452" s="7">
        <v>2020.62</v>
      </c>
      <c r="P452" s="7">
        <v>2020.62</v>
      </c>
      <c r="Q452">
        <v>1.397</v>
      </c>
      <c r="R452">
        <v>1.397</v>
      </c>
      <c r="S452">
        <v>1.397</v>
      </c>
      <c r="T452">
        <v>1.397</v>
      </c>
      <c r="U452">
        <f t="shared" si="246"/>
        <v>287</v>
      </c>
      <c r="V452">
        <f t="shared" si="246"/>
        <v>287</v>
      </c>
      <c r="W452">
        <f t="shared" si="246"/>
        <v>287</v>
      </c>
      <c r="X452">
        <f t="shared" si="246"/>
        <v>287</v>
      </c>
      <c r="Y452">
        <f t="shared" si="247"/>
        <v>49</v>
      </c>
      <c r="Z452">
        <f t="shared" si="247"/>
        <v>49</v>
      </c>
      <c r="AA452">
        <f t="shared" si="247"/>
        <v>49</v>
      </c>
      <c r="AB452">
        <f t="shared" si="247"/>
        <v>49</v>
      </c>
      <c r="AC452" s="212">
        <f t="shared" si="248"/>
        <v>1.0908277582588994E-2</v>
      </c>
      <c r="AD452" s="212">
        <f t="shared" si="248"/>
        <v>1.0908277582588994E-2</v>
      </c>
      <c r="AE452" s="212">
        <f t="shared" si="248"/>
        <v>1.0908277582588994E-2</v>
      </c>
      <c r="AF452" s="212">
        <f t="shared" si="248"/>
        <v>1.0908277582588994E-2</v>
      </c>
      <c r="AG452" s="166">
        <f t="shared" si="249"/>
        <v>1.2760000000000001E-4</v>
      </c>
      <c r="AH452" s="166">
        <f t="shared" si="249"/>
        <v>1.7219</v>
      </c>
      <c r="AI452" s="166">
        <f t="shared" si="249"/>
        <v>2</v>
      </c>
      <c r="AJ452" s="166">
        <f t="shared" si="249"/>
        <v>3.76611E-4</v>
      </c>
      <c r="AK452" s="114" t="str">
        <f>""</f>
        <v/>
      </c>
      <c r="AL452" s="7" t="str">
        <f>""</f>
        <v/>
      </c>
      <c r="AM452" s="7" t="str">
        <f>""</f>
        <v/>
      </c>
      <c r="AN452" s="7" t="str">
        <f>""</f>
        <v/>
      </c>
      <c r="AO452" s="7" t="str">
        <f>""</f>
        <v/>
      </c>
      <c r="AP452" s="7" t="str">
        <f>""</f>
        <v/>
      </c>
      <c r="AQ452" s="7" t="str">
        <f>""</f>
        <v/>
      </c>
      <c r="AR452" s="7" t="str">
        <f>""</f>
        <v/>
      </c>
      <c r="AS452" s="7" t="str">
        <f>""</f>
        <v/>
      </c>
      <c r="AT452" s="7" t="str">
        <f>""</f>
        <v/>
      </c>
      <c r="AU452" s="7" t="str">
        <f>""</f>
        <v/>
      </c>
      <c r="AV452" s="7" t="str">
        <f>""</f>
        <v/>
      </c>
      <c r="AW452" s="7" t="str">
        <f>""</f>
        <v/>
      </c>
      <c r="AX452" s="7" t="str">
        <f>""</f>
        <v/>
      </c>
      <c r="AY452" s="7" t="str">
        <f>""</f>
        <v/>
      </c>
      <c r="AZ452" s="118">
        <f t="shared" si="250"/>
        <v>1.5</v>
      </c>
      <c r="BA452" s="121" t="str">
        <f>""</f>
        <v/>
      </c>
      <c r="BB452" s="121" t="str">
        <f>""</f>
        <v/>
      </c>
      <c r="BC452" s="121" t="str">
        <f>""</f>
        <v/>
      </c>
    </row>
    <row r="453" spans="1:55" x14ac:dyDescent="0.25">
      <c r="A453" t="str">
        <f t="shared" si="245"/>
        <v>24013520</v>
      </c>
      <c r="D453">
        <v>2</v>
      </c>
      <c r="E453">
        <v>40</v>
      </c>
      <c r="F453">
        <v>135</v>
      </c>
      <c r="G453">
        <v>20</v>
      </c>
      <c r="H453">
        <v>20.9</v>
      </c>
      <c r="I453" t="str">
        <f>""</f>
        <v/>
      </c>
      <c r="J453" t="str">
        <f>""</f>
        <v/>
      </c>
      <c r="K453" t="str">
        <f>""</f>
        <v/>
      </c>
      <c r="L453" t="str">
        <f>""</f>
        <v/>
      </c>
      <c r="M453" s="114">
        <v>2416.8200000000002</v>
      </c>
      <c r="N453" s="7">
        <v>2416.8200000000002</v>
      </c>
      <c r="O453" s="7">
        <v>2416.8200000000002</v>
      </c>
      <c r="P453" s="7">
        <v>2416.8200000000002</v>
      </c>
      <c r="Q453">
        <v>1.397</v>
      </c>
      <c r="R453">
        <v>1.397</v>
      </c>
      <c r="S453">
        <v>1.397</v>
      </c>
      <c r="T453">
        <v>1.397</v>
      </c>
      <c r="U453">
        <f t="shared" si="246"/>
        <v>344</v>
      </c>
      <c r="V453">
        <f t="shared" si="246"/>
        <v>344</v>
      </c>
      <c r="W453">
        <f t="shared" si="246"/>
        <v>344</v>
      </c>
      <c r="X453">
        <f t="shared" si="246"/>
        <v>344</v>
      </c>
      <c r="Y453">
        <f t="shared" si="247"/>
        <v>59</v>
      </c>
      <c r="Z453">
        <f t="shared" si="247"/>
        <v>59</v>
      </c>
      <c r="AA453">
        <f t="shared" si="247"/>
        <v>59</v>
      </c>
      <c r="AB453">
        <f t="shared" si="247"/>
        <v>59</v>
      </c>
      <c r="AC453" s="212">
        <f t="shared" si="248"/>
        <v>1.6225822801522856E-2</v>
      </c>
      <c r="AD453" s="212">
        <f t="shared" si="248"/>
        <v>1.6225822801522856E-2</v>
      </c>
      <c r="AE453" s="212">
        <f t="shared" si="248"/>
        <v>1.6225822801522856E-2</v>
      </c>
      <c r="AF453" s="212">
        <f t="shared" si="248"/>
        <v>1.6225822801522856E-2</v>
      </c>
      <c r="AG453" s="166">
        <f t="shared" si="249"/>
        <v>1.2760000000000001E-4</v>
      </c>
      <c r="AH453" s="166">
        <f t="shared" si="249"/>
        <v>1.7219</v>
      </c>
      <c r="AI453" s="166">
        <f t="shared" si="249"/>
        <v>2</v>
      </c>
      <c r="AJ453" s="166">
        <f t="shared" si="249"/>
        <v>3.76611E-4</v>
      </c>
      <c r="AK453" s="114" t="str">
        <f>""</f>
        <v/>
      </c>
      <c r="AL453" s="7" t="str">
        <f>""</f>
        <v/>
      </c>
      <c r="AM453" s="7" t="str">
        <f>""</f>
        <v/>
      </c>
      <c r="AN453" s="7" t="str">
        <f>""</f>
        <v/>
      </c>
      <c r="AO453" s="7" t="str">
        <f>""</f>
        <v/>
      </c>
      <c r="AP453" s="7" t="str">
        <f>""</f>
        <v/>
      </c>
      <c r="AQ453" s="7" t="str">
        <f>""</f>
        <v/>
      </c>
      <c r="AR453" s="7" t="str">
        <f>""</f>
        <v/>
      </c>
      <c r="AS453" s="7" t="str">
        <f>""</f>
        <v/>
      </c>
      <c r="AT453" s="7" t="str">
        <f>""</f>
        <v/>
      </c>
      <c r="AU453" s="7" t="str">
        <f>""</f>
        <v/>
      </c>
      <c r="AV453" s="7" t="str">
        <f>""</f>
        <v/>
      </c>
      <c r="AW453" s="7" t="str">
        <f>""</f>
        <v/>
      </c>
      <c r="AX453" s="7" t="str">
        <f>""</f>
        <v/>
      </c>
      <c r="AY453" s="7" t="str">
        <f>""</f>
        <v/>
      </c>
      <c r="AZ453" s="118">
        <f t="shared" si="250"/>
        <v>1.8</v>
      </c>
      <c r="BA453" s="121" t="str">
        <f>""</f>
        <v/>
      </c>
      <c r="BB453" s="121" t="str">
        <f>""</f>
        <v/>
      </c>
      <c r="BC453" s="121" t="str">
        <f>""</f>
        <v/>
      </c>
    </row>
    <row r="454" spans="1:55" x14ac:dyDescent="0.25">
      <c r="A454" t="str">
        <f t="shared" si="245"/>
        <v>24015520</v>
      </c>
      <c r="D454">
        <v>2</v>
      </c>
      <c r="E454">
        <v>40</v>
      </c>
      <c r="F454">
        <v>155</v>
      </c>
      <c r="G454">
        <v>20</v>
      </c>
      <c r="H454">
        <v>20.9</v>
      </c>
      <c r="I454" t="str">
        <f>""</f>
        <v/>
      </c>
      <c r="J454" t="str">
        <f>""</f>
        <v/>
      </c>
      <c r="K454" t="str">
        <f>""</f>
        <v/>
      </c>
      <c r="L454" t="str">
        <f>""</f>
        <v/>
      </c>
      <c r="M454" s="114">
        <v>2813.02</v>
      </c>
      <c r="N454" s="7">
        <v>2813.02</v>
      </c>
      <c r="O454" s="7">
        <v>2813.02</v>
      </c>
      <c r="P454" s="7">
        <v>2813.02</v>
      </c>
      <c r="Q454">
        <v>1.397</v>
      </c>
      <c r="R454">
        <v>1.397</v>
      </c>
      <c r="S454">
        <v>1.397</v>
      </c>
      <c r="T454">
        <v>1.397</v>
      </c>
      <c r="U454">
        <f t="shared" si="246"/>
        <v>400</v>
      </c>
      <c r="V454">
        <f t="shared" si="246"/>
        <v>400</v>
      </c>
      <c r="W454">
        <f t="shared" si="246"/>
        <v>400</v>
      </c>
      <c r="X454">
        <f t="shared" si="246"/>
        <v>400</v>
      </c>
      <c r="Y454">
        <f t="shared" si="247"/>
        <v>69</v>
      </c>
      <c r="Z454">
        <f t="shared" si="247"/>
        <v>69</v>
      </c>
      <c r="AA454">
        <f t="shared" si="247"/>
        <v>69</v>
      </c>
      <c r="AB454">
        <f t="shared" si="247"/>
        <v>69</v>
      </c>
      <c r="AC454" s="212">
        <f t="shared" si="248"/>
        <v>2.2728949775995651E-2</v>
      </c>
      <c r="AD454" s="212">
        <f t="shared" si="248"/>
        <v>2.2728949775995651E-2</v>
      </c>
      <c r="AE454" s="212">
        <f t="shared" si="248"/>
        <v>2.2728949775995651E-2</v>
      </c>
      <c r="AF454" s="212">
        <f t="shared" si="248"/>
        <v>2.2728949775995651E-2</v>
      </c>
      <c r="AG454" s="166">
        <f t="shared" si="249"/>
        <v>1.2760000000000001E-4</v>
      </c>
      <c r="AH454" s="166">
        <f t="shared" si="249"/>
        <v>1.7219</v>
      </c>
      <c r="AI454" s="166">
        <f t="shared" si="249"/>
        <v>2</v>
      </c>
      <c r="AJ454" s="166">
        <f t="shared" si="249"/>
        <v>3.76611E-4</v>
      </c>
      <c r="AK454" s="114" t="str">
        <f>""</f>
        <v/>
      </c>
      <c r="AL454" s="7" t="str">
        <f>""</f>
        <v/>
      </c>
      <c r="AM454" s="7" t="str">
        <f>""</f>
        <v/>
      </c>
      <c r="AN454" s="7" t="str">
        <f>""</f>
        <v/>
      </c>
      <c r="AO454" s="7" t="str">
        <f>""</f>
        <v/>
      </c>
      <c r="AP454" s="7" t="str">
        <f>""</f>
        <v/>
      </c>
      <c r="AQ454" s="7" t="str">
        <f>""</f>
        <v/>
      </c>
      <c r="AR454" s="7" t="str">
        <f>""</f>
        <v/>
      </c>
      <c r="AS454" s="7" t="str">
        <f>""</f>
        <v/>
      </c>
      <c r="AT454" s="7" t="str">
        <f>""</f>
        <v/>
      </c>
      <c r="AU454" s="7" t="str">
        <f>""</f>
        <v/>
      </c>
      <c r="AV454" s="7" t="str">
        <f>""</f>
        <v/>
      </c>
      <c r="AW454" s="7" t="str">
        <f>""</f>
        <v/>
      </c>
      <c r="AX454" s="7" t="str">
        <f>""</f>
        <v/>
      </c>
      <c r="AY454" s="7" t="str">
        <f>""</f>
        <v/>
      </c>
      <c r="AZ454" s="118">
        <f t="shared" si="250"/>
        <v>2.1</v>
      </c>
      <c r="BA454" s="121" t="str">
        <f>""</f>
        <v/>
      </c>
      <c r="BB454" s="121" t="str">
        <f>""</f>
        <v/>
      </c>
      <c r="BC454" s="121" t="str">
        <f>""</f>
        <v/>
      </c>
    </row>
    <row r="455" spans="1:55" x14ac:dyDescent="0.25">
      <c r="A455" t="str">
        <f t="shared" si="245"/>
        <v>24017520</v>
      </c>
      <c r="D455">
        <v>2</v>
      </c>
      <c r="E455">
        <v>40</v>
      </c>
      <c r="F455">
        <v>175</v>
      </c>
      <c r="G455">
        <v>20</v>
      </c>
      <c r="H455">
        <v>20.9</v>
      </c>
      <c r="I455" t="str">
        <f>""</f>
        <v/>
      </c>
      <c r="J455" t="str">
        <f>""</f>
        <v/>
      </c>
      <c r="K455" t="str">
        <f>""</f>
        <v/>
      </c>
      <c r="L455" t="str">
        <f>""</f>
        <v/>
      </c>
      <c r="M455" s="114">
        <v>3209.22</v>
      </c>
      <c r="N455" s="7">
        <v>3209.22</v>
      </c>
      <c r="O455" s="7">
        <v>3209.22</v>
      </c>
      <c r="P455" s="7">
        <v>3209.22</v>
      </c>
      <c r="Q455">
        <v>1.397</v>
      </c>
      <c r="R455">
        <v>1.397</v>
      </c>
      <c r="S455">
        <v>1.397</v>
      </c>
      <c r="T455">
        <v>1.397</v>
      </c>
      <c r="U455">
        <f t="shared" si="246"/>
        <v>456</v>
      </c>
      <c r="V455">
        <f t="shared" si="246"/>
        <v>456</v>
      </c>
      <c r="W455">
        <f t="shared" si="246"/>
        <v>456</v>
      </c>
      <c r="X455">
        <f t="shared" si="246"/>
        <v>456</v>
      </c>
      <c r="Y455">
        <f t="shared" si="247"/>
        <v>78</v>
      </c>
      <c r="Z455">
        <f t="shared" si="247"/>
        <v>78</v>
      </c>
      <c r="AA455">
        <f t="shared" si="247"/>
        <v>78</v>
      </c>
      <c r="AB455">
        <f t="shared" si="247"/>
        <v>78</v>
      </c>
      <c r="AC455" s="212">
        <f t="shared" si="248"/>
        <v>2.9730037508390861E-2</v>
      </c>
      <c r="AD455" s="212">
        <f t="shared" si="248"/>
        <v>2.9730037508390861E-2</v>
      </c>
      <c r="AE455" s="212">
        <f t="shared" si="248"/>
        <v>2.9730037508390861E-2</v>
      </c>
      <c r="AF455" s="212">
        <f t="shared" si="248"/>
        <v>2.9730037508390861E-2</v>
      </c>
      <c r="AG455" s="166">
        <f t="shared" si="249"/>
        <v>1.2760000000000001E-4</v>
      </c>
      <c r="AH455" s="166">
        <f t="shared" si="249"/>
        <v>1.7219</v>
      </c>
      <c r="AI455" s="166">
        <f t="shared" si="249"/>
        <v>2</v>
      </c>
      <c r="AJ455" s="166">
        <f t="shared" si="249"/>
        <v>3.76611E-4</v>
      </c>
      <c r="AK455" s="114" t="str">
        <f>""</f>
        <v/>
      </c>
      <c r="AL455" s="7" t="str">
        <f>""</f>
        <v/>
      </c>
      <c r="AM455" s="7" t="str">
        <f>""</f>
        <v/>
      </c>
      <c r="AN455" s="7" t="str">
        <f>""</f>
        <v/>
      </c>
      <c r="AO455" s="7" t="str">
        <f>""</f>
        <v/>
      </c>
      <c r="AP455" s="7" t="str">
        <f>""</f>
        <v/>
      </c>
      <c r="AQ455" s="7" t="str">
        <f>""</f>
        <v/>
      </c>
      <c r="AR455" s="7" t="str">
        <f>""</f>
        <v/>
      </c>
      <c r="AS455" s="7" t="str">
        <f>""</f>
        <v/>
      </c>
      <c r="AT455" s="7" t="str">
        <f>""</f>
        <v/>
      </c>
      <c r="AU455" s="7" t="str">
        <f>""</f>
        <v/>
      </c>
      <c r="AV455" s="7" t="str">
        <f>""</f>
        <v/>
      </c>
      <c r="AW455" s="7" t="str">
        <f>""</f>
        <v/>
      </c>
      <c r="AX455" s="7" t="str">
        <f>""</f>
        <v/>
      </c>
      <c r="AY455" s="7" t="str">
        <f>""</f>
        <v/>
      </c>
      <c r="AZ455" s="118">
        <f t="shared" si="250"/>
        <v>2.2999999999999998</v>
      </c>
      <c r="BA455" s="121" t="str">
        <f>""</f>
        <v/>
      </c>
      <c r="BB455" s="121" t="str">
        <f>""</f>
        <v/>
      </c>
      <c r="BC455" s="121" t="str">
        <f>""</f>
        <v/>
      </c>
    </row>
    <row r="456" spans="1:55" x14ac:dyDescent="0.25">
      <c r="A456" t="str">
        <f t="shared" si="245"/>
        <v>24019520</v>
      </c>
      <c r="D456">
        <v>2</v>
      </c>
      <c r="E456">
        <v>40</v>
      </c>
      <c r="F456">
        <v>195</v>
      </c>
      <c r="G456">
        <v>20</v>
      </c>
      <c r="H456">
        <v>20.9</v>
      </c>
      <c r="I456" t="str">
        <f>""</f>
        <v/>
      </c>
      <c r="J456" t="str">
        <f>""</f>
        <v/>
      </c>
      <c r="K456" t="str">
        <f>""</f>
        <v/>
      </c>
      <c r="L456" t="str">
        <f>""</f>
        <v/>
      </c>
      <c r="M456" s="114">
        <v>3605.42</v>
      </c>
      <c r="N456" s="7">
        <v>3605.42</v>
      </c>
      <c r="O456" s="7">
        <v>3605.42</v>
      </c>
      <c r="P456" s="7">
        <v>3605.42</v>
      </c>
      <c r="Q456">
        <v>1.397</v>
      </c>
      <c r="R456">
        <v>1.397</v>
      </c>
      <c r="S456">
        <v>1.397</v>
      </c>
      <c r="T456">
        <v>1.397</v>
      </c>
      <c r="U456">
        <f t="shared" si="246"/>
        <v>512</v>
      </c>
      <c r="V456">
        <f t="shared" si="246"/>
        <v>512</v>
      </c>
      <c r="W456">
        <f t="shared" si="246"/>
        <v>512</v>
      </c>
      <c r="X456">
        <f t="shared" si="246"/>
        <v>512</v>
      </c>
      <c r="Y456">
        <f t="shared" si="247"/>
        <v>88</v>
      </c>
      <c r="Z456">
        <f t="shared" si="247"/>
        <v>88</v>
      </c>
      <c r="AA456">
        <f t="shared" si="247"/>
        <v>88</v>
      </c>
      <c r="AB456">
        <f t="shared" si="247"/>
        <v>88</v>
      </c>
      <c r="AC456" s="212">
        <f t="shared" si="248"/>
        <v>3.8651454563355031E-2</v>
      </c>
      <c r="AD456" s="212">
        <f t="shared" si="248"/>
        <v>3.8651454563355031E-2</v>
      </c>
      <c r="AE456" s="212">
        <f t="shared" si="248"/>
        <v>3.8651454563355031E-2</v>
      </c>
      <c r="AF456" s="212">
        <f t="shared" si="248"/>
        <v>3.8651454563355031E-2</v>
      </c>
      <c r="AG456" s="166">
        <f t="shared" si="249"/>
        <v>1.2760000000000001E-4</v>
      </c>
      <c r="AH456" s="166">
        <f t="shared" si="249"/>
        <v>1.7219</v>
      </c>
      <c r="AI456" s="166">
        <f t="shared" si="249"/>
        <v>2</v>
      </c>
      <c r="AJ456" s="166">
        <f t="shared" si="249"/>
        <v>3.76611E-4</v>
      </c>
      <c r="AK456" s="114" t="str">
        <f>""</f>
        <v/>
      </c>
      <c r="AL456" s="7" t="str">
        <f>""</f>
        <v/>
      </c>
      <c r="AM456" s="7" t="str">
        <f>""</f>
        <v/>
      </c>
      <c r="AN456" s="7" t="str">
        <f>""</f>
        <v/>
      </c>
      <c r="AO456" s="7" t="str">
        <f>""</f>
        <v/>
      </c>
      <c r="AP456" s="7" t="str">
        <f>""</f>
        <v/>
      </c>
      <c r="AQ456" s="7" t="str">
        <f>""</f>
        <v/>
      </c>
      <c r="AR456" s="7" t="str">
        <f>""</f>
        <v/>
      </c>
      <c r="AS456" s="7" t="str">
        <f>""</f>
        <v/>
      </c>
      <c r="AT456" s="7" t="str">
        <f>""</f>
        <v/>
      </c>
      <c r="AU456" s="7" t="str">
        <f>""</f>
        <v/>
      </c>
      <c r="AV456" s="7" t="str">
        <f>""</f>
        <v/>
      </c>
      <c r="AW456" s="7" t="str">
        <f>""</f>
        <v/>
      </c>
      <c r="AX456" s="7" t="str">
        <f>""</f>
        <v/>
      </c>
      <c r="AY456" s="7" t="str">
        <f>""</f>
        <v/>
      </c>
      <c r="AZ456" s="118">
        <f t="shared" si="250"/>
        <v>2.6</v>
      </c>
      <c r="BA456" s="121" t="str">
        <f>""</f>
        <v/>
      </c>
      <c r="BB456" s="121" t="str">
        <f>""</f>
        <v/>
      </c>
      <c r="BC456" s="121" t="str">
        <f>""</f>
        <v/>
      </c>
    </row>
    <row r="457" spans="1:55" x14ac:dyDescent="0.25">
      <c r="A457" t="str">
        <f t="shared" si="245"/>
        <v>24021520</v>
      </c>
      <c r="D457">
        <v>2</v>
      </c>
      <c r="E457">
        <v>40</v>
      </c>
      <c r="F457">
        <v>215</v>
      </c>
      <c r="G457">
        <v>20</v>
      </c>
      <c r="H457">
        <v>20.9</v>
      </c>
      <c r="I457" t="str">
        <f>""</f>
        <v/>
      </c>
      <c r="J457" t="str">
        <f>""</f>
        <v/>
      </c>
      <c r="K457" t="str">
        <f>""</f>
        <v/>
      </c>
      <c r="L457" t="str">
        <f>""</f>
        <v/>
      </c>
      <c r="M457" s="114">
        <v>4001.62</v>
      </c>
      <c r="N457" s="7">
        <v>4001.62</v>
      </c>
      <c r="O457" s="7">
        <v>4001.62</v>
      </c>
      <c r="P457" s="7">
        <v>4001.62</v>
      </c>
      <c r="Q457">
        <v>1.397</v>
      </c>
      <c r="R457">
        <v>1.397</v>
      </c>
      <c r="S457">
        <v>1.397</v>
      </c>
      <c r="T457">
        <v>1.397</v>
      </c>
      <c r="U457">
        <f t="shared" si="246"/>
        <v>569</v>
      </c>
      <c r="V457">
        <f t="shared" si="246"/>
        <v>569</v>
      </c>
      <c r="W457">
        <f t="shared" si="246"/>
        <v>569</v>
      </c>
      <c r="X457">
        <f t="shared" si="246"/>
        <v>569</v>
      </c>
      <c r="Y457">
        <f t="shared" si="247"/>
        <v>98</v>
      </c>
      <c r="Z457">
        <f t="shared" si="247"/>
        <v>98</v>
      </c>
      <c r="AA457">
        <f t="shared" si="247"/>
        <v>98</v>
      </c>
      <c r="AB457">
        <f t="shared" si="247"/>
        <v>98</v>
      </c>
      <c r="AC457" s="212">
        <f t="shared" si="248"/>
        <v>4.8908954299320205E-2</v>
      </c>
      <c r="AD457" s="212">
        <f t="shared" si="248"/>
        <v>4.8908954299320205E-2</v>
      </c>
      <c r="AE457" s="212">
        <f t="shared" si="248"/>
        <v>4.8908954299320205E-2</v>
      </c>
      <c r="AF457" s="212">
        <f t="shared" si="248"/>
        <v>4.8908954299320205E-2</v>
      </c>
      <c r="AG457" s="166">
        <f t="shared" si="249"/>
        <v>1.2760000000000001E-4</v>
      </c>
      <c r="AH457" s="166">
        <f t="shared" si="249"/>
        <v>1.7219</v>
      </c>
      <c r="AI457" s="166">
        <f t="shared" si="249"/>
        <v>2</v>
      </c>
      <c r="AJ457" s="166">
        <f t="shared" si="249"/>
        <v>3.76611E-4</v>
      </c>
      <c r="AK457" s="114" t="str">
        <f>""</f>
        <v/>
      </c>
      <c r="AL457" s="7" t="str">
        <f>""</f>
        <v/>
      </c>
      <c r="AM457" s="7" t="str">
        <f>""</f>
        <v/>
      </c>
      <c r="AN457" s="7" t="str">
        <f>""</f>
        <v/>
      </c>
      <c r="AO457" s="7" t="str">
        <f>""</f>
        <v/>
      </c>
      <c r="AP457" s="7" t="str">
        <f>""</f>
        <v/>
      </c>
      <c r="AQ457" s="7" t="str">
        <f>""</f>
        <v/>
      </c>
      <c r="AR457" s="7" t="str">
        <f>""</f>
        <v/>
      </c>
      <c r="AS457" s="7" t="str">
        <f>""</f>
        <v/>
      </c>
      <c r="AT457" s="7" t="str">
        <f>""</f>
        <v/>
      </c>
      <c r="AU457" s="7" t="str">
        <f>""</f>
        <v/>
      </c>
      <c r="AV457" s="7" t="str">
        <f>""</f>
        <v/>
      </c>
      <c r="AW457" s="7" t="str">
        <f>""</f>
        <v/>
      </c>
      <c r="AX457" s="7" t="str">
        <f>""</f>
        <v/>
      </c>
      <c r="AY457" s="7" t="str">
        <f>""</f>
        <v/>
      </c>
      <c r="AZ457" s="118">
        <f t="shared" si="250"/>
        <v>2.9</v>
      </c>
      <c r="BA457" s="121" t="str">
        <f>""</f>
        <v/>
      </c>
      <c r="BB457" s="121" t="str">
        <f>""</f>
        <v/>
      </c>
      <c r="BC457" s="121" t="str">
        <f>""</f>
        <v/>
      </c>
    </row>
    <row r="458" spans="1:55" x14ac:dyDescent="0.25">
      <c r="A458" t="str">
        <f t="shared" si="245"/>
        <v>24023520</v>
      </c>
      <c r="D458">
        <v>2</v>
      </c>
      <c r="E458">
        <v>40</v>
      </c>
      <c r="F458">
        <v>235</v>
      </c>
      <c r="G458">
        <v>20</v>
      </c>
      <c r="H458">
        <v>20.9</v>
      </c>
      <c r="I458" t="str">
        <f>""</f>
        <v/>
      </c>
      <c r="J458" t="str">
        <f>""</f>
        <v/>
      </c>
      <c r="K458" t="str">
        <f>""</f>
        <v/>
      </c>
      <c r="L458" t="str">
        <f>""</f>
        <v/>
      </c>
      <c r="M458" s="114">
        <v>4397.82</v>
      </c>
      <c r="N458" s="7">
        <v>4397.82</v>
      </c>
      <c r="O458" s="7">
        <v>4397.82</v>
      </c>
      <c r="P458" s="7">
        <v>4397.82</v>
      </c>
      <c r="Q458">
        <v>1.397</v>
      </c>
      <c r="R458">
        <v>1.397</v>
      </c>
      <c r="S458">
        <v>1.397</v>
      </c>
      <c r="T458">
        <v>1.397</v>
      </c>
      <c r="U458">
        <f t="shared" si="246"/>
        <v>625</v>
      </c>
      <c r="V458">
        <f t="shared" si="246"/>
        <v>625</v>
      </c>
      <c r="W458">
        <f t="shared" si="246"/>
        <v>625</v>
      </c>
      <c r="X458">
        <f t="shared" si="246"/>
        <v>625</v>
      </c>
      <c r="Y458">
        <f t="shared" si="247"/>
        <v>108</v>
      </c>
      <c r="Z458">
        <f t="shared" si="247"/>
        <v>108</v>
      </c>
      <c r="AA458">
        <f t="shared" si="247"/>
        <v>108</v>
      </c>
      <c r="AB458">
        <f t="shared" si="247"/>
        <v>108</v>
      </c>
      <c r="AC458" s="212">
        <f t="shared" si="248"/>
        <v>6.0550419565674522E-2</v>
      </c>
      <c r="AD458" s="212">
        <f t="shared" si="248"/>
        <v>6.0550419565674522E-2</v>
      </c>
      <c r="AE458" s="212">
        <f t="shared" si="248"/>
        <v>6.0550419565674522E-2</v>
      </c>
      <c r="AF458" s="212">
        <f t="shared" si="248"/>
        <v>6.0550419565674522E-2</v>
      </c>
      <c r="AG458" s="166">
        <f t="shared" si="249"/>
        <v>1.2760000000000001E-4</v>
      </c>
      <c r="AH458" s="166">
        <f t="shared" si="249"/>
        <v>1.7219</v>
      </c>
      <c r="AI458" s="166">
        <f t="shared" si="249"/>
        <v>2</v>
      </c>
      <c r="AJ458" s="166">
        <f t="shared" si="249"/>
        <v>3.76611E-4</v>
      </c>
      <c r="AK458" s="114" t="str">
        <f>""</f>
        <v/>
      </c>
      <c r="AL458" s="7" t="str">
        <f>""</f>
        <v/>
      </c>
      <c r="AM458" s="7" t="str">
        <f>""</f>
        <v/>
      </c>
      <c r="AN458" s="7" t="str">
        <f>""</f>
        <v/>
      </c>
      <c r="AO458" s="7" t="str">
        <f>""</f>
        <v/>
      </c>
      <c r="AP458" s="7" t="str">
        <f>""</f>
        <v/>
      </c>
      <c r="AQ458" s="7" t="str">
        <f>""</f>
        <v/>
      </c>
      <c r="AR458" s="7" t="str">
        <f>""</f>
        <v/>
      </c>
      <c r="AS458" s="7" t="str">
        <f>""</f>
        <v/>
      </c>
      <c r="AT458" s="7" t="str">
        <f>""</f>
        <v/>
      </c>
      <c r="AU458" s="7" t="str">
        <f>""</f>
        <v/>
      </c>
      <c r="AV458" s="7" t="str">
        <f>""</f>
        <v/>
      </c>
      <c r="AW458" s="7" t="str">
        <f>""</f>
        <v/>
      </c>
      <c r="AX458" s="7" t="str">
        <f>""</f>
        <v/>
      </c>
      <c r="AY458" s="7" t="str">
        <f>""</f>
        <v/>
      </c>
      <c r="AZ458" s="118">
        <f t="shared" si="250"/>
        <v>3.1</v>
      </c>
      <c r="BA458" s="121" t="str">
        <f>""</f>
        <v/>
      </c>
      <c r="BB458" s="121" t="str">
        <f>""</f>
        <v/>
      </c>
      <c r="BC458" s="121" t="str">
        <f>""</f>
        <v/>
      </c>
    </row>
    <row r="459" spans="1:55" x14ac:dyDescent="0.25">
      <c r="A459" t="str">
        <f t="shared" si="245"/>
        <v>2455520</v>
      </c>
      <c r="D459">
        <v>2</v>
      </c>
      <c r="E459">
        <v>45</v>
      </c>
      <c r="F459">
        <v>55</v>
      </c>
      <c r="G459">
        <v>20</v>
      </c>
      <c r="H459">
        <v>20.9</v>
      </c>
      <c r="I459" t="str">
        <f>""</f>
        <v/>
      </c>
      <c r="J459" t="str">
        <f>""</f>
        <v/>
      </c>
      <c r="K459" t="str">
        <f>""</f>
        <v/>
      </c>
      <c r="L459" t="str">
        <f>""</f>
        <v/>
      </c>
      <c r="M459" s="114">
        <v>870.66</v>
      </c>
      <c r="N459" s="7">
        <v>870.66</v>
      </c>
      <c r="O459" s="7">
        <v>870.66</v>
      </c>
      <c r="P459" s="7">
        <v>870.66</v>
      </c>
      <c r="Q459">
        <v>1.3838999999999999</v>
      </c>
      <c r="R459">
        <v>1.3838999999999999</v>
      </c>
      <c r="S459">
        <v>1.3838999999999999</v>
      </c>
      <c r="T459">
        <v>1.3838999999999999</v>
      </c>
      <c r="U459">
        <f t="shared" si="246"/>
        <v>126</v>
      </c>
      <c r="V459">
        <f t="shared" si="246"/>
        <v>126</v>
      </c>
      <c r="W459">
        <f t="shared" si="246"/>
        <v>126</v>
      </c>
      <c r="X459">
        <f t="shared" si="246"/>
        <v>126</v>
      </c>
      <c r="Y459">
        <f t="shared" si="247"/>
        <v>22</v>
      </c>
      <c r="Z459">
        <f t="shared" si="247"/>
        <v>22</v>
      </c>
      <c r="AA459">
        <f t="shared" si="247"/>
        <v>22</v>
      </c>
      <c r="AB459">
        <f t="shared" si="247"/>
        <v>22</v>
      </c>
      <c r="AC459" s="212">
        <f t="shared" si="248"/>
        <v>1.9943829949597824E-3</v>
      </c>
      <c r="AD459" s="212">
        <f t="shared" si="248"/>
        <v>1.9943829949597824E-3</v>
      </c>
      <c r="AE459" s="212">
        <f t="shared" si="248"/>
        <v>1.9943829949597824E-3</v>
      </c>
      <c r="AF459" s="212">
        <f t="shared" si="248"/>
        <v>1.9943829949597824E-3</v>
      </c>
      <c r="AG459" s="166">
        <f t="shared" si="249"/>
        <v>1.2760000000000001E-4</v>
      </c>
      <c r="AH459" s="166">
        <f t="shared" si="249"/>
        <v>1.7219</v>
      </c>
      <c r="AI459" s="166">
        <f t="shared" si="249"/>
        <v>2</v>
      </c>
      <c r="AJ459" s="166">
        <f t="shared" si="249"/>
        <v>3.76611E-4</v>
      </c>
      <c r="AK459" s="114" t="str">
        <f>""</f>
        <v/>
      </c>
      <c r="AL459" s="7" t="str">
        <f>""</f>
        <v/>
      </c>
      <c r="AM459" s="7" t="str">
        <f>""</f>
        <v/>
      </c>
      <c r="AN459" s="7" t="str">
        <f>""</f>
        <v/>
      </c>
      <c r="AO459" s="7" t="str">
        <f>""</f>
        <v/>
      </c>
      <c r="AP459" s="7" t="str">
        <f>""</f>
        <v/>
      </c>
      <c r="AQ459" s="7" t="str">
        <f>""</f>
        <v/>
      </c>
      <c r="AR459" s="7" t="str">
        <f>""</f>
        <v/>
      </c>
      <c r="AS459" s="7" t="str">
        <f>""</f>
        <v/>
      </c>
      <c r="AT459" s="7" t="str">
        <f>""</f>
        <v/>
      </c>
      <c r="AU459" s="7" t="str">
        <f>""</f>
        <v/>
      </c>
      <c r="AV459" s="7" t="str">
        <f>""</f>
        <v/>
      </c>
      <c r="AW459" s="7" t="str">
        <f>""</f>
        <v/>
      </c>
      <c r="AX459" s="7" t="str">
        <f>""</f>
        <v/>
      </c>
      <c r="AY459" s="7" t="str">
        <f>""</f>
        <v/>
      </c>
      <c r="AZ459" s="118">
        <f t="shared" si="250"/>
        <v>0.7</v>
      </c>
      <c r="BA459" s="121" t="str">
        <f>""</f>
        <v/>
      </c>
      <c r="BB459" s="121" t="str">
        <f>""</f>
        <v/>
      </c>
      <c r="BC459" s="121" t="str">
        <f>""</f>
        <v/>
      </c>
    </row>
    <row r="460" spans="1:55" x14ac:dyDescent="0.25">
      <c r="A460" t="str">
        <f t="shared" si="245"/>
        <v>2456520</v>
      </c>
      <c r="D460">
        <v>2</v>
      </c>
      <c r="E460">
        <v>45</v>
      </c>
      <c r="F460">
        <v>65</v>
      </c>
      <c r="G460">
        <v>20</v>
      </c>
      <c r="H460">
        <v>20.9</v>
      </c>
      <c r="I460" t="str">
        <f>""</f>
        <v/>
      </c>
      <c r="J460" t="str">
        <f>""</f>
        <v/>
      </c>
      <c r="K460" t="str">
        <f>""</f>
        <v/>
      </c>
      <c r="L460" t="str">
        <f>""</f>
        <v/>
      </c>
      <c r="M460" s="114">
        <v>1077.96</v>
      </c>
      <c r="N460" s="7">
        <v>1077.96</v>
      </c>
      <c r="O460" s="7">
        <v>1077.96</v>
      </c>
      <c r="P460" s="7">
        <v>1077.96</v>
      </c>
      <c r="Q460">
        <v>1.3838999999999999</v>
      </c>
      <c r="R460">
        <v>1.3838999999999999</v>
      </c>
      <c r="S460">
        <v>1.3838999999999999</v>
      </c>
      <c r="T460">
        <v>1.3838999999999999</v>
      </c>
      <c r="U460">
        <f t="shared" si="246"/>
        <v>156</v>
      </c>
      <c r="V460">
        <f t="shared" si="246"/>
        <v>156</v>
      </c>
      <c r="W460">
        <f t="shared" si="246"/>
        <v>156</v>
      </c>
      <c r="X460">
        <f t="shared" si="246"/>
        <v>156</v>
      </c>
      <c r="Y460">
        <f t="shared" si="247"/>
        <v>27</v>
      </c>
      <c r="Z460">
        <f t="shared" si="247"/>
        <v>27</v>
      </c>
      <c r="AA460">
        <f t="shared" si="247"/>
        <v>27</v>
      </c>
      <c r="AB460">
        <f t="shared" si="247"/>
        <v>27</v>
      </c>
      <c r="AC460" s="212">
        <f t="shared" si="248"/>
        <v>3.0594960903234402E-3</v>
      </c>
      <c r="AD460" s="212">
        <f t="shared" si="248"/>
        <v>3.0594960903234402E-3</v>
      </c>
      <c r="AE460" s="212">
        <f t="shared" si="248"/>
        <v>3.0594960903234402E-3</v>
      </c>
      <c r="AF460" s="212">
        <f t="shared" si="248"/>
        <v>3.0594960903234402E-3</v>
      </c>
      <c r="AG460" s="166">
        <f t="shared" si="249"/>
        <v>1.2760000000000001E-4</v>
      </c>
      <c r="AH460" s="166">
        <f t="shared" si="249"/>
        <v>1.7219</v>
      </c>
      <c r="AI460" s="166">
        <f t="shared" si="249"/>
        <v>2</v>
      </c>
      <c r="AJ460" s="166">
        <f t="shared" si="249"/>
        <v>3.76611E-4</v>
      </c>
      <c r="AK460" s="114" t="str">
        <f>""</f>
        <v/>
      </c>
      <c r="AL460" s="7" t="str">
        <f>""</f>
        <v/>
      </c>
      <c r="AM460" s="7" t="str">
        <f>""</f>
        <v/>
      </c>
      <c r="AN460" s="7" t="str">
        <f>""</f>
        <v/>
      </c>
      <c r="AO460" s="7" t="str">
        <f>""</f>
        <v/>
      </c>
      <c r="AP460" s="7" t="str">
        <f>""</f>
        <v/>
      </c>
      <c r="AQ460" s="7" t="str">
        <f>""</f>
        <v/>
      </c>
      <c r="AR460" s="7" t="str">
        <f>""</f>
        <v/>
      </c>
      <c r="AS460" s="7" t="str">
        <f>""</f>
        <v/>
      </c>
      <c r="AT460" s="7" t="str">
        <f>""</f>
        <v/>
      </c>
      <c r="AU460" s="7" t="str">
        <f>""</f>
        <v/>
      </c>
      <c r="AV460" s="7" t="str">
        <f>""</f>
        <v/>
      </c>
      <c r="AW460" s="7" t="str">
        <f>""</f>
        <v/>
      </c>
      <c r="AX460" s="7" t="str">
        <f>""</f>
        <v/>
      </c>
      <c r="AY460" s="7" t="str">
        <f>""</f>
        <v/>
      </c>
      <c r="AZ460" s="118">
        <f t="shared" si="250"/>
        <v>0.9</v>
      </c>
      <c r="BA460" s="121" t="str">
        <f>""</f>
        <v/>
      </c>
      <c r="BB460" s="121" t="str">
        <f>""</f>
        <v/>
      </c>
      <c r="BC460" s="121" t="str">
        <f>""</f>
        <v/>
      </c>
    </row>
    <row r="461" spans="1:55" x14ac:dyDescent="0.25">
      <c r="A461" t="str">
        <f t="shared" si="245"/>
        <v>2457520</v>
      </c>
      <c r="D461">
        <v>2</v>
      </c>
      <c r="E461">
        <v>45</v>
      </c>
      <c r="F461">
        <v>75</v>
      </c>
      <c r="G461">
        <v>20</v>
      </c>
      <c r="H461">
        <v>20.9</v>
      </c>
      <c r="I461" t="str">
        <f>""</f>
        <v/>
      </c>
      <c r="J461" t="str">
        <f>""</f>
        <v/>
      </c>
      <c r="K461" t="str">
        <f>""</f>
        <v/>
      </c>
      <c r="L461" t="str">
        <f>""</f>
        <v/>
      </c>
      <c r="M461" s="114">
        <v>1285.26</v>
      </c>
      <c r="N461" s="7">
        <v>1285.26</v>
      </c>
      <c r="O461" s="7">
        <v>1285.26</v>
      </c>
      <c r="P461" s="7">
        <v>1285.26</v>
      </c>
      <c r="Q461">
        <v>1.3838999999999999</v>
      </c>
      <c r="R461">
        <v>1.3838999999999999</v>
      </c>
      <c r="S461">
        <v>1.3838999999999999</v>
      </c>
      <c r="T461">
        <v>1.3838999999999999</v>
      </c>
      <c r="U461">
        <f t="shared" si="246"/>
        <v>186</v>
      </c>
      <c r="V461">
        <f t="shared" si="246"/>
        <v>186</v>
      </c>
      <c r="W461">
        <f t="shared" si="246"/>
        <v>186</v>
      </c>
      <c r="X461">
        <f t="shared" si="246"/>
        <v>186</v>
      </c>
      <c r="Y461">
        <f t="shared" si="247"/>
        <v>32</v>
      </c>
      <c r="Z461">
        <f t="shared" si="247"/>
        <v>32</v>
      </c>
      <c r="AA461">
        <f t="shared" si="247"/>
        <v>32</v>
      </c>
      <c r="AB461">
        <f t="shared" si="247"/>
        <v>32</v>
      </c>
      <c r="AC461" s="212">
        <f t="shared" si="248"/>
        <v>4.3713331899370936E-3</v>
      </c>
      <c r="AD461" s="212">
        <f t="shared" si="248"/>
        <v>4.3713331899370936E-3</v>
      </c>
      <c r="AE461" s="212">
        <f t="shared" si="248"/>
        <v>4.3713331899370936E-3</v>
      </c>
      <c r="AF461" s="212">
        <f t="shared" si="248"/>
        <v>4.3713331899370936E-3</v>
      </c>
      <c r="AG461" s="166">
        <f t="shared" si="249"/>
        <v>1.2760000000000001E-4</v>
      </c>
      <c r="AH461" s="166">
        <f t="shared" si="249"/>
        <v>1.7219</v>
      </c>
      <c r="AI461" s="166">
        <f t="shared" si="249"/>
        <v>2</v>
      </c>
      <c r="AJ461" s="166">
        <f t="shared" si="249"/>
        <v>3.76611E-4</v>
      </c>
      <c r="AK461" s="114" t="str">
        <f>""</f>
        <v/>
      </c>
      <c r="AL461" s="7" t="str">
        <f>""</f>
        <v/>
      </c>
      <c r="AM461" s="7" t="str">
        <f>""</f>
        <v/>
      </c>
      <c r="AN461" s="7" t="str">
        <f>""</f>
        <v/>
      </c>
      <c r="AO461" s="7" t="str">
        <f>""</f>
        <v/>
      </c>
      <c r="AP461" s="7" t="str">
        <f>""</f>
        <v/>
      </c>
      <c r="AQ461" s="7" t="str">
        <f>""</f>
        <v/>
      </c>
      <c r="AR461" s="7" t="str">
        <f>""</f>
        <v/>
      </c>
      <c r="AS461" s="7" t="str">
        <f>""</f>
        <v/>
      </c>
      <c r="AT461" s="7" t="str">
        <f>""</f>
        <v/>
      </c>
      <c r="AU461" s="7" t="str">
        <f>""</f>
        <v/>
      </c>
      <c r="AV461" s="7" t="str">
        <f>""</f>
        <v/>
      </c>
      <c r="AW461" s="7" t="str">
        <f>""</f>
        <v/>
      </c>
      <c r="AX461" s="7" t="str">
        <f>""</f>
        <v/>
      </c>
      <c r="AY461" s="7" t="str">
        <f>""</f>
        <v/>
      </c>
      <c r="AZ461" s="118">
        <f t="shared" si="250"/>
        <v>1</v>
      </c>
      <c r="BA461" s="121" t="str">
        <f>""</f>
        <v/>
      </c>
      <c r="BB461" s="121" t="str">
        <f>""</f>
        <v/>
      </c>
      <c r="BC461" s="121" t="str">
        <f>""</f>
        <v/>
      </c>
    </row>
    <row r="462" spans="1:55" x14ac:dyDescent="0.25">
      <c r="A462" t="str">
        <f t="shared" si="245"/>
        <v>2458520</v>
      </c>
      <c r="D462">
        <v>2</v>
      </c>
      <c r="E462">
        <v>45</v>
      </c>
      <c r="F462">
        <v>85</v>
      </c>
      <c r="G462">
        <v>20</v>
      </c>
      <c r="H462">
        <v>20.9</v>
      </c>
      <c r="I462" t="str">
        <f>""</f>
        <v/>
      </c>
      <c r="J462" t="str">
        <f>""</f>
        <v/>
      </c>
      <c r="K462" t="str">
        <f>""</f>
        <v/>
      </c>
      <c r="L462" t="str">
        <f>""</f>
        <v/>
      </c>
      <c r="M462" s="114">
        <v>1492.56</v>
      </c>
      <c r="N462" s="7">
        <v>1492.56</v>
      </c>
      <c r="O462" s="7">
        <v>1492.56</v>
      </c>
      <c r="P462" s="7">
        <v>1492.56</v>
      </c>
      <c r="Q462">
        <v>1.3838999999999999</v>
      </c>
      <c r="R462">
        <v>1.3838999999999999</v>
      </c>
      <c r="S462">
        <v>1.3838999999999999</v>
      </c>
      <c r="T462">
        <v>1.3838999999999999</v>
      </c>
      <c r="U462">
        <f t="shared" si="246"/>
        <v>216</v>
      </c>
      <c r="V462">
        <f t="shared" si="246"/>
        <v>216</v>
      </c>
      <c r="W462">
        <f t="shared" si="246"/>
        <v>216</v>
      </c>
      <c r="X462">
        <f t="shared" si="246"/>
        <v>216</v>
      </c>
      <c r="Y462">
        <f t="shared" si="247"/>
        <v>37</v>
      </c>
      <c r="Z462">
        <f t="shared" si="247"/>
        <v>37</v>
      </c>
      <c r="AA462">
        <f t="shared" si="247"/>
        <v>37</v>
      </c>
      <c r="AB462">
        <f t="shared" si="247"/>
        <v>37</v>
      </c>
      <c r="AC462" s="212">
        <f t="shared" si="248"/>
        <v>5.9382077254786277E-3</v>
      </c>
      <c r="AD462" s="212">
        <f t="shared" si="248"/>
        <v>5.9382077254786277E-3</v>
      </c>
      <c r="AE462" s="212">
        <f t="shared" si="248"/>
        <v>5.9382077254786277E-3</v>
      </c>
      <c r="AF462" s="212">
        <f t="shared" si="248"/>
        <v>5.9382077254786277E-3</v>
      </c>
      <c r="AG462" s="166">
        <f t="shared" si="249"/>
        <v>1.2760000000000001E-4</v>
      </c>
      <c r="AH462" s="166">
        <f t="shared" si="249"/>
        <v>1.7219</v>
      </c>
      <c r="AI462" s="166">
        <f t="shared" si="249"/>
        <v>2</v>
      </c>
      <c r="AJ462" s="166">
        <f t="shared" si="249"/>
        <v>3.76611E-4</v>
      </c>
      <c r="AK462" s="114" t="str">
        <f>""</f>
        <v/>
      </c>
      <c r="AL462" s="7" t="str">
        <f>""</f>
        <v/>
      </c>
      <c r="AM462" s="7" t="str">
        <f>""</f>
        <v/>
      </c>
      <c r="AN462" s="7" t="str">
        <f>""</f>
        <v/>
      </c>
      <c r="AO462" s="7" t="str">
        <f>""</f>
        <v/>
      </c>
      <c r="AP462" s="7" t="str">
        <f>""</f>
        <v/>
      </c>
      <c r="AQ462" s="7" t="str">
        <f>""</f>
        <v/>
      </c>
      <c r="AR462" s="7" t="str">
        <f>""</f>
        <v/>
      </c>
      <c r="AS462" s="7" t="str">
        <f>""</f>
        <v/>
      </c>
      <c r="AT462" s="7" t="str">
        <f>""</f>
        <v/>
      </c>
      <c r="AU462" s="7" t="str">
        <f>""</f>
        <v/>
      </c>
      <c r="AV462" s="7" t="str">
        <f>""</f>
        <v/>
      </c>
      <c r="AW462" s="7" t="str">
        <f>""</f>
        <v/>
      </c>
      <c r="AX462" s="7" t="str">
        <f>""</f>
        <v/>
      </c>
      <c r="AY462" s="7" t="str">
        <f>""</f>
        <v/>
      </c>
      <c r="AZ462" s="118">
        <f t="shared" si="250"/>
        <v>1.1000000000000001</v>
      </c>
      <c r="BA462" s="121" t="str">
        <f>""</f>
        <v/>
      </c>
      <c r="BB462" s="121" t="str">
        <f>""</f>
        <v/>
      </c>
      <c r="BC462" s="121" t="str">
        <f>""</f>
        <v/>
      </c>
    </row>
    <row r="463" spans="1:55" x14ac:dyDescent="0.25">
      <c r="A463" t="str">
        <f t="shared" si="245"/>
        <v>2459520</v>
      </c>
      <c r="D463">
        <v>2</v>
      </c>
      <c r="E463">
        <v>45</v>
      </c>
      <c r="F463">
        <v>95</v>
      </c>
      <c r="G463">
        <v>20</v>
      </c>
      <c r="H463">
        <v>20.9</v>
      </c>
      <c r="I463" t="str">
        <f>""</f>
        <v/>
      </c>
      <c r="J463" t="str">
        <f>""</f>
        <v/>
      </c>
      <c r="K463" t="str">
        <f>""</f>
        <v/>
      </c>
      <c r="L463" t="str">
        <f>""</f>
        <v/>
      </c>
      <c r="M463" s="114">
        <v>1699.86</v>
      </c>
      <c r="N463" s="7">
        <v>1699.86</v>
      </c>
      <c r="O463" s="7">
        <v>1699.86</v>
      </c>
      <c r="P463" s="7">
        <v>1699.86</v>
      </c>
      <c r="Q463">
        <v>1.3838999999999999</v>
      </c>
      <c r="R463">
        <v>1.3838999999999999</v>
      </c>
      <c r="S463">
        <v>1.3838999999999999</v>
      </c>
      <c r="T463">
        <v>1.3838999999999999</v>
      </c>
      <c r="U463">
        <f t="shared" si="246"/>
        <v>246</v>
      </c>
      <c r="V463">
        <f t="shared" si="246"/>
        <v>246</v>
      </c>
      <c r="W463">
        <f t="shared" si="246"/>
        <v>246</v>
      </c>
      <c r="X463">
        <f t="shared" si="246"/>
        <v>246</v>
      </c>
      <c r="Y463">
        <f t="shared" si="247"/>
        <v>42</v>
      </c>
      <c r="Z463">
        <f t="shared" si="247"/>
        <v>42</v>
      </c>
      <c r="AA463">
        <f t="shared" si="247"/>
        <v>42</v>
      </c>
      <c r="AB463">
        <f t="shared" si="247"/>
        <v>42</v>
      </c>
      <c r="AC463" s="212">
        <f t="shared" si="248"/>
        <v>7.7680692151647236E-3</v>
      </c>
      <c r="AD463" s="212">
        <f t="shared" si="248"/>
        <v>7.7680692151647236E-3</v>
      </c>
      <c r="AE463" s="212">
        <f t="shared" si="248"/>
        <v>7.7680692151647236E-3</v>
      </c>
      <c r="AF463" s="212">
        <f t="shared" si="248"/>
        <v>7.7680692151647236E-3</v>
      </c>
      <c r="AG463" s="166">
        <f t="shared" si="249"/>
        <v>1.2760000000000001E-4</v>
      </c>
      <c r="AH463" s="166">
        <f t="shared" si="249"/>
        <v>1.7219</v>
      </c>
      <c r="AI463" s="166">
        <f t="shared" si="249"/>
        <v>2</v>
      </c>
      <c r="AJ463" s="166">
        <f t="shared" si="249"/>
        <v>3.76611E-4</v>
      </c>
      <c r="AK463" s="114" t="str">
        <f>""</f>
        <v/>
      </c>
      <c r="AL463" s="7" t="str">
        <f>""</f>
        <v/>
      </c>
      <c r="AM463" s="7" t="str">
        <f>""</f>
        <v/>
      </c>
      <c r="AN463" s="7" t="str">
        <f>""</f>
        <v/>
      </c>
      <c r="AO463" s="7" t="str">
        <f>""</f>
        <v/>
      </c>
      <c r="AP463" s="7" t="str">
        <f>""</f>
        <v/>
      </c>
      <c r="AQ463" s="7" t="str">
        <f>""</f>
        <v/>
      </c>
      <c r="AR463" s="7" t="str">
        <f>""</f>
        <v/>
      </c>
      <c r="AS463" s="7" t="str">
        <f>""</f>
        <v/>
      </c>
      <c r="AT463" s="7" t="str">
        <f>""</f>
        <v/>
      </c>
      <c r="AU463" s="7" t="str">
        <f>""</f>
        <v/>
      </c>
      <c r="AV463" s="7" t="str">
        <f>""</f>
        <v/>
      </c>
      <c r="AW463" s="7" t="str">
        <f>""</f>
        <v/>
      </c>
      <c r="AX463" s="7" t="str">
        <f>""</f>
        <v/>
      </c>
      <c r="AY463" s="7" t="str">
        <f>""</f>
        <v/>
      </c>
      <c r="AZ463" s="118">
        <f t="shared" si="250"/>
        <v>1.3</v>
      </c>
      <c r="BA463" s="121" t="str">
        <f>""</f>
        <v/>
      </c>
      <c r="BB463" s="121" t="str">
        <f>""</f>
        <v/>
      </c>
      <c r="BC463" s="121" t="str">
        <f>""</f>
        <v/>
      </c>
    </row>
    <row r="464" spans="1:55" x14ac:dyDescent="0.25">
      <c r="A464" t="str">
        <f t="shared" si="245"/>
        <v>24510520</v>
      </c>
      <c r="D464">
        <v>2</v>
      </c>
      <c r="E464">
        <v>45</v>
      </c>
      <c r="F464">
        <v>105</v>
      </c>
      <c r="G464">
        <v>20</v>
      </c>
      <c r="H464">
        <v>20.9</v>
      </c>
      <c r="I464" t="str">
        <f>""</f>
        <v/>
      </c>
      <c r="J464" t="str">
        <f>""</f>
        <v/>
      </c>
      <c r="K464" t="str">
        <f>""</f>
        <v/>
      </c>
      <c r="L464" t="str">
        <f>""</f>
        <v/>
      </c>
      <c r="M464" s="114">
        <v>1907.16</v>
      </c>
      <c r="N464" s="7">
        <v>1907.16</v>
      </c>
      <c r="O464" s="7">
        <v>1907.16</v>
      </c>
      <c r="P464" s="7">
        <v>1907.16</v>
      </c>
      <c r="Q464">
        <v>1.3838999999999999</v>
      </c>
      <c r="R464">
        <v>1.3838999999999999</v>
      </c>
      <c r="S464">
        <v>1.3838999999999999</v>
      </c>
      <c r="T464">
        <v>1.3838999999999999</v>
      </c>
      <c r="U464">
        <f t="shared" si="246"/>
        <v>276</v>
      </c>
      <c r="V464">
        <f t="shared" si="246"/>
        <v>276</v>
      </c>
      <c r="W464">
        <f t="shared" si="246"/>
        <v>276</v>
      </c>
      <c r="X464">
        <f t="shared" si="246"/>
        <v>276</v>
      </c>
      <c r="Y464">
        <f t="shared" si="247"/>
        <v>47</v>
      </c>
      <c r="Z464">
        <f t="shared" si="247"/>
        <v>47</v>
      </c>
      <c r="AA464">
        <f t="shared" si="247"/>
        <v>47</v>
      </c>
      <c r="AB464">
        <f t="shared" si="247"/>
        <v>47</v>
      </c>
      <c r="AC464" s="212">
        <f t="shared" si="248"/>
        <v>9.868566870957881E-3</v>
      </c>
      <c r="AD464" s="212">
        <f t="shared" si="248"/>
        <v>9.868566870957881E-3</v>
      </c>
      <c r="AE464" s="212">
        <f t="shared" si="248"/>
        <v>9.868566870957881E-3</v>
      </c>
      <c r="AF464" s="212">
        <f t="shared" si="248"/>
        <v>9.868566870957881E-3</v>
      </c>
      <c r="AG464" s="166">
        <f t="shared" si="249"/>
        <v>1.2760000000000001E-4</v>
      </c>
      <c r="AH464" s="166">
        <f t="shared" si="249"/>
        <v>1.7219</v>
      </c>
      <c r="AI464" s="166">
        <f t="shared" si="249"/>
        <v>2</v>
      </c>
      <c r="AJ464" s="166">
        <f t="shared" si="249"/>
        <v>3.76611E-4</v>
      </c>
      <c r="AK464" s="114" t="str">
        <f>""</f>
        <v/>
      </c>
      <c r="AL464" s="7" t="str">
        <f>""</f>
        <v/>
      </c>
      <c r="AM464" s="7" t="str">
        <f>""</f>
        <v/>
      </c>
      <c r="AN464" s="7" t="str">
        <f>""</f>
        <v/>
      </c>
      <c r="AO464" s="7" t="str">
        <f>""</f>
        <v/>
      </c>
      <c r="AP464" s="7" t="str">
        <f>""</f>
        <v/>
      </c>
      <c r="AQ464" s="7" t="str">
        <f>""</f>
        <v/>
      </c>
      <c r="AR464" s="7" t="str">
        <f>""</f>
        <v/>
      </c>
      <c r="AS464" s="7" t="str">
        <f>""</f>
        <v/>
      </c>
      <c r="AT464" s="7" t="str">
        <f>""</f>
        <v/>
      </c>
      <c r="AU464" s="7" t="str">
        <f>""</f>
        <v/>
      </c>
      <c r="AV464" s="7" t="str">
        <f>""</f>
        <v/>
      </c>
      <c r="AW464" s="7" t="str">
        <f>""</f>
        <v/>
      </c>
      <c r="AX464" s="7" t="str">
        <f>""</f>
        <v/>
      </c>
      <c r="AY464" s="7" t="str">
        <f>""</f>
        <v/>
      </c>
      <c r="AZ464" s="118">
        <f t="shared" si="250"/>
        <v>1.4</v>
      </c>
      <c r="BA464" s="121" t="str">
        <f>""</f>
        <v/>
      </c>
      <c r="BB464" s="121" t="str">
        <f>""</f>
        <v/>
      </c>
      <c r="BC464" s="121" t="str">
        <f>""</f>
        <v/>
      </c>
    </row>
    <row r="465" spans="1:55" x14ac:dyDescent="0.25">
      <c r="A465" t="str">
        <f t="shared" si="245"/>
        <v>24511520</v>
      </c>
      <c r="D465">
        <v>2</v>
      </c>
      <c r="E465">
        <v>45</v>
      </c>
      <c r="F465">
        <v>115</v>
      </c>
      <c r="G465">
        <v>20</v>
      </c>
      <c r="H465">
        <v>20.9</v>
      </c>
      <c r="I465" t="str">
        <f>""</f>
        <v/>
      </c>
      <c r="J465" t="str">
        <f>""</f>
        <v/>
      </c>
      <c r="K465" t="str">
        <f>""</f>
        <v/>
      </c>
      <c r="L465" t="str">
        <f>""</f>
        <v/>
      </c>
      <c r="M465" s="114">
        <v>2114.46</v>
      </c>
      <c r="N465" s="7">
        <v>2114.46</v>
      </c>
      <c r="O465" s="7">
        <v>2114.46</v>
      </c>
      <c r="P465" s="7">
        <v>2114.46</v>
      </c>
      <c r="Q465">
        <v>1.3838999999999999</v>
      </c>
      <c r="R465">
        <v>1.3838999999999999</v>
      </c>
      <c r="S465">
        <v>1.3838999999999999</v>
      </c>
      <c r="T465">
        <v>1.3838999999999999</v>
      </c>
      <c r="U465">
        <f t="shared" si="246"/>
        <v>306</v>
      </c>
      <c r="V465">
        <f t="shared" si="246"/>
        <v>306</v>
      </c>
      <c r="W465">
        <f t="shared" si="246"/>
        <v>306</v>
      </c>
      <c r="X465">
        <f t="shared" si="246"/>
        <v>306</v>
      </c>
      <c r="Y465">
        <f t="shared" si="247"/>
        <v>53</v>
      </c>
      <c r="Z465">
        <f t="shared" si="247"/>
        <v>53</v>
      </c>
      <c r="AA465">
        <f t="shared" si="247"/>
        <v>53</v>
      </c>
      <c r="AB465">
        <f t="shared" si="247"/>
        <v>53</v>
      </c>
      <c r="AC465" s="212">
        <f t="shared" si="248"/>
        <v>1.2710223636723791E-2</v>
      </c>
      <c r="AD465" s="212">
        <f t="shared" si="248"/>
        <v>1.2710223636723791E-2</v>
      </c>
      <c r="AE465" s="212">
        <f t="shared" si="248"/>
        <v>1.2710223636723791E-2</v>
      </c>
      <c r="AF465" s="212">
        <f t="shared" si="248"/>
        <v>1.2710223636723791E-2</v>
      </c>
      <c r="AG465" s="166">
        <f t="shared" si="249"/>
        <v>1.2760000000000001E-4</v>
      </c>
      <c r="AH465" s="166">
        <f t="shared" si="249"/>
        <v>1.7219</v>
      </c>
      <c r="AI465" s="166">
        <f t="shared" si="249"/>
        <v>2</v>
      </c>
      <c r="AJ465" s="166">
        <f t="shared" si="249"/>
        <v>3.76611E-4</v>
      </c>
      <c r="AK465" s="114" t="str">
        <f>""</f>
        <v/>
      </c>
      <c r="AL465" s="7" t="str">
        <f>""</f>
        <v/>
      </c>
      <c r="AM465" s="7" t="str">
        <f>""</f>
        <v/>
      </c>
      <c r="AN465" s="7" t="str">
        <f>""</f>
        <v/>
      </c>
      <c r="AO465" s="7" t="str">
        <f>""</f>
        <v/>
      </c>
      <c r="AP465" s="7" t="str">
        <f>""</f>
        <v/>
      </c>
      <c r="AQ465" s="7" t="str">
        <f>""</f>
        <v/>
      </c>
      <c r="AR465" s="7" t="str">
        <f>""</f>
        <v/>
      </c>
      <c r="AS465" s="7" t="str">
        <f>""</f>
        <v/>
      </c>
      <c r="AT465" s="7" t="str">
        <f>""</f>
        <v/>
      </c>
      <c r="AU465" s="7" t="str">
        <f>""</f>
        <v/>
      </c>
      <c r="AV465" s="7" t="str">
        <f>""</f>
        <v/>
      </c>
      <c r="AW465" s="7" t="str">
        <f>""</f>
        <v/>
      </c>
      <c r="AX465" s="7" t="str">
        <f>""</f>
        <v/>
      </c>
      <c r="AY465" s="7" t="str">
        <f>""</f>
        <v/>
      </c>
      <c r="AZ465" s="118">
        <f t="shared" si="250"/>
        <v>1.5</v>
      </c>
      <c r="BA465" s="121" t="str">
        <f>""</f>
        <v/>
      </c>
      <c r="BB465" s="121" t="str">
        <f>""</f>
        <v/>
      </c>
      <c r="BC465" s="121" t="str">
        <f>""</f>
        <v/>
      </c>
    </row>
    <row r="466" spans="1:55" x14ac:dyDescent="0.25">
      <c r="A466" t="str">
        <f t="shared" si="245"/>
        <v>24513520</v>
      </c>
      <c r="D466">
        <v>2</v>
      </c>
      <c r="E466">
        <v>45</v>
      </c>
      <c r="F466">
        <v>135</v>
      </c>
      <c r="G466">
        <v>20</v>
      </c>
      <c r="H466">
        <v>20.9</v>
      </c>
      <c r="I466" t="str">
        <f>""</f>
        <v/>
      </c>
      <c r="J466" t="str">
        <f>""</f>
        <v/>
      </c>
      <c r="K466" t="str">
        <f>""</f>
        <v/>
      </c>
      <c r="L466" t="str">
        <f>""</f>
        <v/>
      </c>
      <c r="M466" s="114">
        <v>2529.06</v>
      </c>
      <c r="N466" s="7">
        <v>2529.06</v>
      </c>
      <c r="O466" s="7">
        <v>2529.06</v>
      </c>
      <c r="P466" s="7">
        <v>2529.06</v>
      </c>
      <c r="Q466">
        <v>1.3838999999999999</v>
      </c>
      <c r="R466">
        <v>1.3838999999999999</v>
      </c>
      <c r="S466">
        <v>1.3838999999999999</v>
      </c>
      <c r="T466">
        <v>1.3838999999999999</v>
      </c>
      <c r="U466">
        <f t="shared" si="246"/>
        <v>366</v>
      </c>
      <c r="V466">
        <f t="shared" si="246"/>
        <v>366</v>
      </c>
      <c r="W466">
        <f t="shared" si="246"/>
        <v>366</v>
      </c>
      <c r="X466">
        <f t="shared" si="246"/>
        <v>366</v>
      </c>
      <c r="Y466">
        <f t="shared" si="247"/>
        <v>63</v>
      </c>
      <c r="Z466">
        <f t="shared" si="247"/>
        <v>63</v>
      </c>
      <c r="AA466">
        <f t="shared" si="247"/>
        <v>63</v>
      </c>
      <c r="AB466">
        <f t="shared" si="247"/>
        <v>63</v>
      </c>
      <c r="AC466" s="212">
        <f t="shared" si="248"/>
        <v>1.8430885007613213E-2</v>
      </c>
      <c r="AD466" s="212">
        <f t="shared" si="248"/>
        <v>1.8430885007613213E-2</v>
      </c>
      <c r="AE466" s="212">
        <f t="shared" si="248"/>
        <v>1.8430885007613213E-2</v>
      </c>
      <c r="AF466" s="212">
        <f t="shared" si="248"/>
        <v>1.8430885007613213E-2</v>
      </c>
      <c r="AG466" s="166">
        <f t="shared" si="249"/>
        <v>1.2760000000000001E-4</v>
      </c>
      <c r="AH466" s="166">
        <f t="shared" si="249"/>
        <v>1.7219</v>
      </c>
      <c r="AI466" s="166">
        <f t="shared" si="249"/>
        <v>2</v>
      </c>
      <c r="AJ466" s="166">
        <f t="shared" si="249"/>
        <v>3.76611E-4</v>
      </c>
      <c r="AK466" s="114" t="str">
        <f>""</f>
        <v/>
      </c>
      <c r="AL466" s="7" t="str">
        <f>""</f>
        <v/>
      </c>
      <c r="AM466" s="7" t="str">
        <f>""</f>
        <v/>
      </c>
      <c r="AN466" s="7" t="str">
        <f>""</f>
        <v/>
      </c>
      <c r="AO466" s="7" t="str">
        <f>""</f>
        <v/>
      </c>
      <c r="AP466" s="7" t="str">
        <f>""</f>
        <v/>
      </c>
      <c r="AQ466" s="7" t="str">
        <f>""</f>
        <v/>
      </c>
      <c r="AR466" s="7" t="str">
        <f>""</f>
        <v/>
      </c>
      <c r="AS466" s="7" t="str">
        <f>""</f>
        <v/>
      </c>
      <c r="AT466" s="7" t="str">
        <f>""</f>
        <v/>
      </c>
      <c r="AU466" s="7" t="str">
        <f>""</f>
        <v/>
      </c>
      <c r="AV466" s="7" t="str">
        <f>""</f>
        <v/>
      </c>
      <c r="AW466" s="7" t="str">
        <f>""</f>
        <v/>
      </c>
      <c r="AX466" s="7" t="str">
        <f>""</f>
        <v/>
      </c>
      <c r="AY466" s="7" t="str">
        <f>""</f>
        <v/>
      </c>
      <c r="AZ466" s="118">
        <f t="shared" si="250"/>
        <v>1.8</v>
      </c>
      <c r="BA466" s="121" t="str">
        <f>""</f>
        <v/>
      </c>
      <c r="BB466" s="121" t="str">
        <f>""</f>
        <v/>
      </c>
      <c r="BC466" s="121" t="str">
        <f>""</f>
        <v/>
      </c>
    </row>
    <row r="467" spans="1:55" x14ac:dyDescent="0.25">
      <c r="A467" t="str">
        <f t="shared" si="245"/>
        <v>24515520</v>
      </c>
      <c r="D467">
        <v>2</v>
      </c>
      <c r="E467">
        <v>45</v>
      </c>
      <c r="F467">
        <v>155</v>
      </c>
      <c r="G467">
        <v>20</v>
      </c>
      <c r="H467">
        <v>20.9</v>
      </c>
      <c r="I467" t="str">
        <f>""</f>
        <v/>
      </c>
      <c r="J467" t="str">
        <f>""</f>
        <v/>
      </c>
      <c r="K467" t="str">
        <f>""</f>
        <v/>
      </c>
      <c r="L467" t="str">
        <f>""</f>
        <v/>
      </c>
      <c r="M467" s="114">
        <v>2943.66</v>
      </c>
      <c r="N467" s="7">
        <v>2943.66</v>
      </c>
      <c r="O467" s="7">
        <v>2943.66</v>
      </c>
      <c r="P467" s="7">
        <v>2943.66</v>
      </c>
      <c r="Q467">
        <v>1.3838999999999999</v>
      </c>
      <c r="R467">
        <v>1.3838999999999999</v>
      </c>
      <c r="S467">
        <v>1.3838999999999999</v>
      </c>
      <c r="T467">
        <v>1.3838999999999999</v>
      </c>
      <c r="U467">
        <f t="shared" si="246"/>
        <v>426</v>
      </c>
      <c r="V467">
        <f t="shared" si="246"/>
        <v>426</v>
      </c>
      <c r="W467">
        <f t="shared" si="246"/>
        <v>426</v>
      </c>
      <c r="X467">
        <f t="shared" si="246"/>
        <v>426</v>
      </c>
      <c r="Y467">
        <f t="shared" si="247"/>
        <v>73</v>
      </c>
      <c r="Z467">
        <f t="shared" si="247"/>
        <v>73</v>
      </c>
      <c r="AA467">
        <f t="shared" si="247"/>
        <v>73</v>
      </c>
      <c r="AB467">
        <f t="shared" si="247"/>
        <v>73</v>
      </c>
      <c r="AC467" s="212">
        <f t="shared" si="248"/>
        <v>2.5350816197573772E-2</v>
      </c>
      <c r="AD467" s="212">
        <f t="shared" si="248"/>
        <v>2.5350816197573772E-2</v>
      </c>
      <c r="AE467" s="212">
        <f t="shared" si="248"/>
        <v>2.5350816197573772E-2</v>
      </c>
      <c r="AF467" s="212">
        <f t="shared" si="248"/>
        <v>2.5350816197573772E-2</v>
      </c>
      <c r="AG467" s="166">
        <f t="shared" si="249"/>
        <v>1.2760000000000001E-4</v>
      </c>
      <c r="AH467" s="166">
        <f t="shared" si="249"/>
        <v>1.7219</v>
      </c>
      <c r="AI467" s="166">
        <f t="shared" si="249"/>
        <v>2</v>
      </c>
      <c r="AJ467" s="166">
        <f t="shared" si="249"/>
        <v>3.76611E-4</v>
      </c>
      <c r="AK467" s="114" t="str">
        <f>""</f>
        <v/>
      </c>
      <c r="AL467" s="7" t="str">
        <f>""</f>
        <v/>
      </c>
      <c r="AM467" s="7" t="str">
        <f>""</f>
        <v/>
      </c>
      <c r="AN467" s="7" t="str">
        <f>""</f>
        <v/>
      </c>
      <c r="AO467" s="7" t="str">
        <f>""</f>
        <v/>
      </c>
      <c r="AP467" s="7" t="str">
        <f>""</f>
        <v/>
      </c>
      <c r="AQ467" s="7" t="str">
        <f>""</f>
        <v/>
      </c>
      <c r="AR467" s="7" t="str">
        <f>""</f>
        <v/>
      </c>
      <c r="AS467" s="7" t="str">
        <f>""</f>
        <v/>
      </c>
      <c r="AT467" s="7" t="str">
        <f>""</f>
        <v/>
      </c>
      <c r="AU467" s="7" t="str">
        <f>""</f>
        <v/>
      </c>
      <c r="AV467" s="7" t="str">
        <f>""</f>
        <v/>
      </c>
      <c r="AW467" s="7" t="str">
        <f>""</f>
        <v/>
      </c>
      <c r="AX467" s="7" t="str">
        <f>""</f>
        <v/>
      </c>
      <c r="AY467" s="7" t="str">
        <f>""</f>
        <v/>
      </c>
      <c r="AZ467" s="118">
        <f t="shared" si="250"/>
        <v>2.1</v>
      </c>
      <c r="BA467" s="121" t="str">
        <f>""</f>
        <v/>
      </c>
      <c r="BB467" s="121" t="str">
        <f>""</f>
        <v/>
      </c>
      <c r="BC467" s="121" t="str">
        <f>""</f>
        <v/>
      </c>
    </row>
    <row r="468" spans="1:55" x14ac:dyDescent="0.25">
      <c r="A468" t="str">
        <f t="shared" si="245"/>
        <v>24517520</v>
      </c>
      <c r="D468">
        <v>2</v>
      </c>
      <c r="E468">
        <v>45</v>
      </c>
      <c r="F468">
        <v>175</v>
      </c>
      <c r="G468">
        <v>20</v>
      </c>
      <c r="H468">
        <v>20.9</v>
      </c>
      <c r="I468" t="str">
        <f>""</f>
        <v/>
      </c>
      <c r="J468" t="str">
        <f>""</f>
        <v/>
      </c>
      <c r="K468" t="str">
        <f>""</f>
        <v/>
      </c>
      <c r="L468" t="str">
        <f>""</f>
        <v/>
      </c>
      <c r="M468" s="114">
        <v>3358.26</v>
      </c>
      <c r="N468" s="7">
        <v>3358.26</v>
      </c>
      <c r="O468" s="7">
        <v>3358.26</v>
      </c>
      <c r="P468" s="7">
        <v>3358.26</v>
      </c>
      <c r="Q468">
        <v>1.3838999999999999</v>
      </c>
      <c r="R468">
        <v>1.3838999999999999</v>
      </c>
      <c r="S468">
        <v>1.3838999999999999</v>
      </c>
      <c r="T468">
        <v>1.3838999999999999</v>
      </c>
      <c r="U468">
        <f t="shared" si="246"/>
        <v>486</v>
      </c>
      <c r="V468">
        <f t="shared" si="246"/>
        <v>486</v>
      </c>
      <c r="W468">
        <f t="shared" si="246"/>
        <v>486</v>
      </c>
      <c r="X468">
        <f t="shared" si="246"/>
        <v>486</v>
      </c>
      <c r="Y468">
        <f t="shared" si="247"/>
        <v>84</v>
      </c>
      <c r="Z468">
        <f t="shared" si="247"/>
        <v>84</v>
      </c>
      <c r="AA468">
        <f t="shared" si="247"/>
        <v>84</v>
      </c>
      <c r="AB468">
        <f t="shared" si="247"/>
        <v>84</v>
      </c>
      <c r="AC468" s="212">
        <f t="shared" si="248"/>
        <v>3.430769222941682E-2</v>
      </c>
      <c r="AD468" s="212">
        <f t="shared" si="248"/>
        <v>3.430769222941682E-2</v>
      </c>
      <c r="AE468" s="212">
        <f t="shared" si="248"/>
        <v>3.430769222941682E-2</v>
      </c>
      <c r="AF468" s="212">
        <f t="shared" si="248"/>
        <v>3.430769222941682E-2</v>
      </c>
      <c r="AG468" s="166">
        <f t="shared" si="249"/>
        <v>1.2760000000000001E-4</v>
      </c>
      <c r="AH468" s="166">
        <f t="shared" si="249"/>
        <v>1.7219</v>
      </c>
      <c r="AI468" s="166">
        <f t="shared" si="249"/>
        <v>2</v>
      </c>
      <c r="AJ468" s="166">
        <f t="shared" si="249"/>
        <v>3.76611E-4</v>
      </c>
      <c r="AK468" s="114" t="str">
        <f>""</f>
        <v/>
      </c>
      <c r="AL468" s="7" t="str">
        <f>""</f>
        <v/>
      </c>
      <c r="AM468" s="7" t="str">
        <f>""</f>
        <v/>
      </c>
      <c r="AN468" s="7" t="str">
        <f>""</f>
        <v/>
      </c>
      <c r="AO468" s="7" t="str">
        <f>""</f>
        <v/>
      </c>
      <c r="AP468" s="7" t="str">
        <f>""</f>
        <v/>
      </c>
      <c r="AQ468" s="7" t="str">
        <f>""</f>
        <v/>
      </c>
      <c r="AR468" s="7" t="str">
        <f>""</f>
        <v/>
      </c>
      <c r="AS468" s="7" t="str">
        <f>""</f>
        <v/>
      </c>
      <c r="AT468" s="7" t="str">
        <f>""</f>
        <v/>
      </c>
      <c r="AU468" s="7" t="str">
        <f>""</f>
        <v/>
      </c>
      <c r="AV468" s="7" t="str">
        <f>""</f>
        <v/>
      </c>
      <c r="AW468" s="7" t="str">
        <f>""</f>
        <v/>
      </c>
      <c r="AX468" s="7" t="str">
        <f>""</f>
        <v/>
      </c>
      <c r="AY468" s="7" t="str">
        <f>""</f>
        <v/>
      </c>
      <c r="AZ468" s="118">
        <f t="shared" si="250"/>
        <v>2.2999999999999998</v>
      </c>
      <c r="BA468" s="121" t="str">
        <f>""</f>
        <v/>
      </c>
      <c r="BB468" s="121" t="str">
        <f>""</f>
        <v/>
      </c>
      <c r="BC468" s="121" t="str">
        <f>""</f>
        <v/>
      </c>
    </row>
    <row r="469" spans="1:55" x14ac:dyDescent="0.25">
      <c r="A469" t="str">
        <f t="shared" si="245"/>
        <v>24519520</v>
      </c>
      <c r="D469">
        <v>2</v>
      </c>
      <c r="E469">
        <v>45</v>
      </c>
      <c r="F469">
        <v>195</v>
      </c>
      <c r="G469">
        <v>20</v>
      </c>
      <c r="H469">
        <v>20.9</v>
      </c>
      <c r="I469" t="str">
        <f>""</f>
        <v/>
      </c>
      <c r="J469" t="str">
        <f>""</f>
        <v/>
      </c>
      <c r="K469" t="str">
        <f>""</f>
        <v/>
      </c>
      <c r="L469" t="str">
        <f>""</f>
        <v/>
      </c>
      <c r="M469" s="114">
        <v>3772.86</v>
      </c>
      <c r="N469" s="7">
        <v>3772.86</v>
      </c>
      <c r="O469" s="7">
        <v>3772.86</v>
      </c>
      <c r="P469" s="7">
        <v>3772.86</v>
      </c>
      <c r="Q469">
        <v>1.3838999999999999</v>
      </c>
      <c r="R469">
        <v>1.3838999999999999</v>
      </c>
      <c r="S469">
        <v>1.3838999999999999</v>
      </c>
      <c r="T469">
        <v>1.3838999999999999</v>
      </c>
      <c r="U469">
        <f t="shared" si="246"/>
        <v>546</v>
      </c>
      <c r="V469">
        <f t="shared" si="246"/>
        <v>546</v>
      </c>
      <c r="W469">
        <f t="shared" si="246"/>
        <v>546</v>
      </c>
      <c r="X469">
        <f t="shared" si="246"/>
        <v>546</v>
      </c>
      <c r="Y469">
        <f t="shared" si="247"/>
        <v>94</v>
      </c>
      <c r="Z469">
        <f t="shared" si="247"/>
        <v>94</v>
      </c>
      <c r="AA469">
        <f t="shared" si="247"/>
        <v>94</v>
      </c>
      <c r="AB469">
        <f t="shared" si="247"/>
        <v>94</v>
      </c>
      <c r="AC469" s="212">
        <f t="shared" si="248"/>
        <v>4.3892950194654251E-2</v>
      </c>
      <c r="AD469" s="212">
        <f t="shared" si="248"/>
        <v>4.3892950194654251E-2</v>
      </c>
      <c r="AE469" s="212">
        <f t="shared" si="248"/>
        <v>4.3892950194654251E-2</v>
      </c>
      <c r="AF469" s="212">
        <f t="shared" si="248"/>
        <v>4.3892950194654251E-2</v>
      </c>
      <c r="AG469" s="166">
        <f t="shared" si="249"/>
        <v>1.2760000000000001E-4</v>
      </c>
      <c r="AH469" s="166">
        <f t="shared" si="249"/>
        <v>1.7219</v>
      </c>
      <c r="AI469" s="166">
        <f t="shared" si="249"/>
        <v>2</v>
      </c>
      <c r="AJ469" s="166">
        <f t="shared" si="249"/>
        <v>3.76611E-4</v>
      </c>
      <c r="AK469" s="114" t="str">
        <f>""</f>
        <v/>
      </c>
      <c r="AL469" s="7" t="str">
        <f>""</f>
        <v/>
      </c>
      <c r="AM469" s="7" t="str">
        <f>""</f>
        <v/>
      </c>
      <c r="AN469" s="7" t="str">
        <f>""</f>
        <v/>
      </c>
      <c r="AO469" s="7" t="str">
        <f>""</f>
        <v/>
      </c>
      <c r="AP469" s="7" t="str">
        <f>""</f>
        <v/>
      </c>
      <c r="AQ469" s="7" t="str">
        <f>""</f>
        <v/>
      </c>
      <c r="AR469" s="7" t="str">
        <f>""</f>
        <v/>
      </c>
      <c r="AS469" s="7" t="str">
        <f>""</f>
        <v/>
      </c>
      <c r="AT469" s="7" t="str">
        <f>""</f>
        <v/>
      </c>
      <c r="AU469" s="7" t="str">
        <f>""</f>
        <v/>
      </c>
      <c r="AV469" s="7" t="str">
        <f>""</f>
        <v/>
      </c>
      <c r="AW469" s="7" t="str">
        <f>""</f>
        <v/>
      </c>
      <c r="AX469" s="7" t="str">
        <f>""</f>
        <v/>
      </c>
      <c r="AY469" s="7" t="str">
        <f>""</f>
        <v/>
      </c>
      <c r="AZ469" s="118">
        <f t="shared" si="250"/>
        <v>2.6</v>
      </c>
      <c r="BA469" s="121" t="str">
        <f>""</f>
        <v/>
      </c>
      <c r="BB469" s="121" t="str">
        <f>""</f>
        <v/>
      </c>
      <c r="BC469" s="121" t="str">
        <f>""</f>
        <v/>
      </c>
    </row>
    <row r="470" spans="1:55" x14ac:dyDescent="0.25">
      <c r="A470" t="str">
        <f t="shared" si="245"/>
        <v>24521520</v>
      </c>
      <c r="D470">
        <v>2</v>
      </c>
      <c r="E470">
        <v>45</v>
      </c>
      <c r="F470">
        <v>215</v>
      </c>
      <c r="G470">
        <v>20</v>
      </c>
      <c r="H470">
        <v>20.9</v>
      </c>
      <c r="I470" t="str">
        <f>""</f>
        <v/>
      </c>
      <c r="J470" t="str">
        <f>""</f>
        <v/>
      </c>
      <c r="K470" t="str">
        <f>""</f>
        <v/>
      </c>
      <c r="L470" t="str">
        <f>""</f>
        <v/>
      </c>
      <c r="M470" s="114">
        <v>4187.46</v>
      </c>
      <c r="N470" s="7">
        <v>4187.46</v>
      </c>
      <c r="O470" s="7">
        <v>4187.46</v>
      </c>
      <c r="P470" s="7">
        <v>4187.46</v>
      </c>
      <c r="Q470">
        <v>1.3838999999999999</v>
      </c>
      <c r="R470">
        <v>1.3838999999999999</v>
      </c>
      <c r="S470">
        <v>1.3838999999999999</v>
      </c>
      <c r="T470">
        <v>1.3838999999999999</v>
      </c>
      <c r="U470">
        <f t="shared" si="246"/>
        <v>606</v>
      </c>
      <c r="V470">
        <f t="shared" si="246"/>
        <v>606</v>
      </c>
      <c r="W470">
        <f t="shared" si="246"/>
        <v>606</v>
      </c>
      <c r="X470">
        <f t="shared" si="246"/>
        <v>606</v>
      </c>
      <c r="Y470">
        <f t="shared" si="247"/>
        <v>104</v>
      </c>
      <c r="Z470">
        <f t="shared" si="247"/>
        <v>104</v>
      </c>
      <c r="AA470">
        <f t="shared" si="247"/>
        <v>104</v>
      </c>
      <c r="AB470">
        <f t="shared" si="247"/>
        <v>104</v>
      </c>
      <c r="AC470" s="212">
        <f t="shared" si="248"/>
        <v>5.4832642004154462E-2</v>
      </c>
      <c r="AD470" s="212">
        <f t="shared" si="248"/>
        <v>5.4832642004154462E-2</v>
      </c>
      <c r="AE470" s="212">
        <f t="shared" si="248"/>
        <v>5.4832642004154462E-2</v>
      </c>
      <c r="AF470" s="212">
        <f t="shared" si="248"/>
        <v>5.4832642004154462E-2</v>
      </c>
      <c r="AG470" s="166">
        <f t="shared" si="249"/>
        <v>1.2760000000000001E-4</v>
      </c>
      <c r="AH470" s="166">
        <f t="shared" si="249"/>
        <v>1.7219</v>
      </c>
      <c r="AI470" s="166">
        <f t="shared" si="249"/>
        <v>2</v>
      </c>
      <c r="AJ470" s="166">
        <f t="shared" si="249"/>
        <v>3.76611E-4</v>
      </c>
      <c r="AK470" s="114" t="str">
        <f>""</f>
        <v/>
      </c>
      <c r="AL470" s="7" t="str">
        <f>""</f>
        <v/>
      </c>
      <c r="AM470" s="7" t="str">
        <f>""</f>
        <v/>
      </c>
      <c r="AN470" s="7" t="str">
        <f>""</f>
        <v/>
      </c>
      <c r="AO470" s="7" t="str">
        <f>""</f>
        <v/>
      </c>
      <c r="AP470" s="7" t="str">
        <f>""</f>
        <v/>
      </c>
      <c r="AQ470" s="7" t="str">
        <f>""</f>
        <v/>
      </c>
      <c r="AR470" s="7" t="str">
        <f>""</f>
        <v/>
      </c>
      <c r="AS470" s="7" t="str">
        <f>""</f>
        <v/>
      </c>
      <c r="AT470" s="7" t="str">
        <f>""</f>
        <v/>
      </c>
      <c r="AU470" s="7" t="str">
        <f>""</f>
        <v/>
      </c>
      <c r="AV470" s="7" t="str">
        <f>""</f>
        <v/>
      </c>
      <c r="AW470" s="7" t="str">
        <f>""</f>
        <v/>
      </c>
      <c r="AX470" s="7" t="str">
        <f>""</f>
        <v/>
      </c>
      <c r="AY470" s="7" t="str">
        <f>""</f>
        <v/>
      </c>
      <c r="AZ470" s="118">
        <f t="shared" si="250"/>
        <v>2.9</v>
      </c>
      <c r="BA470" s="121" t="str">
        <f>""</f>
        <v/>
      </c>
      <c r="BB470" s="121" t="str">
        <f>""</f>
        <v/>
      </c>
      <c r="BC470" s="121" t="str">
        <f>""</f>
        <v/>
      </c>
    </row>
    <row r="471" spans="1:55" x14ac:dyDescent="0.25">
      <c r="A471" t="str">
        <f t="shared" si="245"/>
        <v>24523520</v>
      </c>
      <c r="D471">
        <v>2</v>
      </c>
      <c r="E471">
        <v>45</v>
      </c>
      <c r="F471">
        <v>235</v>
      </c>
      <c r="G471">
        <v>20</v>
      </c>
      <c r="H471">
        <v>20.9</v>
      </c>
      <c r="I471" t="str">
        <f>""</f>
        <v/>
      </c>
      <c r="J471" t="str">
        <f>""</f>
        <v/>
      </c>
      <c r="K471" t="str">
        <f>""</f>
        <v/>
      </c>
      <c r="L471" t="str">
        <f>""</f>
        <v/>
      </c>
      <c r="M471" s="114">
        <v>4602.0600000000004</v>
      </c>
      <c r="N471" s="7">
        <v>4602.0600000000004</v>
      </c>
      <c r="O471" s="7">
        <v>4602.0600000000004</v>
      </c>
      <c r="P471" s="7">
        <v>4602.0600000000004</v>
      </c>
      <c r="Q471">
        <v>1.3838999999999999</v>
      </c>
      <c r="R471">
        <v>1.3838999999999999</v>
      </c>
      <c r="S471">
        <v>1.3838999999999999</v>
      </c>
      <c r="T471">
        <v>1.3838999999999999</v>
      </c>
      <c r="U471">
        <f t="shared" si="246"/>
        <v>666</v>
      </c>
      <c r="V471">
        <f t="shared" si="246"/>
        <v>666</v>
      </c>
      <c r="W471">
        <f t="shared" si="246"/>
        <v>666</v>
      </c>
      <c r="X471">
        <f t="shared" si="246"/>
        <v>666</v>
      </c>
      <c r="Y471">
        <f t="shared" si="247"/>
        <v>115</v>
      </c>
      <c r="Z471">
        <f t="shared" si="247"/>
        <v>115</v>
      </c>
      <c r="AA471">
        <f t="shared" si="247"/>
        <v>115</v>
      </c>
      <c r="AB471">
        <f t="shared" si="247"/>
        <v>115</v>
      </c>
      <c r="AC471" s="212">
        <f t="shared" si="248"/>
        <v>6.831036574967958E-2</v>
      </c>
      <c r="AD471" s="212">
        <f t="shared" si="248"/>
        <v>6.831036574967958E-2</v>
      </c>
      <c r="AE471" s="212">
        <f t="shared" si="248"/>
        <v>6.831036574967958E-2</v>
      </c>
      <c r="AF471" s="212">
        <f t="shared" si="248"/>
        <v>6.831036574967958E-2</v>
      </c>
      <c r="AG471" s="166">
        <f t="shared" si="249"/>
        <v>1.2760000000000001E-4</v>
      </c>
      <c r="AH471" s="166">
        <f t="shared" si="249"/>
        <v>1.7219</v>
      </c>
      <c r="AI471" s="166">
        <f t="shared" si="249"/>
        <v>2</v>
      </c>
      <c r="AJ471" s="166">
        <f t="shared" si="249"/>
        <v>3.76611E-4</v>
      </c>
      <c r="AK471" s="114" t="str">
        <f>""</f>
        <v/>
      </c>
      <c r="AL471" s="7" t="str">
        <f>""</f>
        <v/>
      </c>
      <c r="AM471" s="7" t="str">
        <f>""</f>
        <v/>
      </c>
      <c r="AN471" s="7" t="str">
        <f>""</f>
        <v/>
      </c>
      <c r="AO471" s="7" t="str">
        <f>""</f>
        <v/>
      </c>
      <c r="AP471" s="7" t="str">
        <f>""</f>
        <v/>
      </c>
      <c r="AQ471" s="7" t="str">
        <f>""</f>
        <v/>
      </c>
      <c r="AR471" s="7" t="str">
        <f>""</f>
        <v/>
      </c>
      <c r="AS471" s="7" t="str">
        <f>""</f>
        <v/>
      </c>
      <c r="AT471" s="7" t="str">
        <f>""</f>
        <v/>
      </c>
      <c r="AU471" s="7" t="str">
        <f>""</f>
        <v/>
      </c>
      <c r="AV471" s="7" t="str">
        <f>""</f>
        <v/>
      </c>
      <c r="AW471" s="7" t="str">
        <f>""</f>
        <v/>
      </c>
      <c r="AX471" s="7" t="str">
        <f>""</f>
        <v/>
      </c>
      <c r="AY471" s="7" t="str">
        <f>""</f>
        <v/>
      </c>
      <c r="AZ471" s="118">
        <f t="shared" si="250"/>
        <v>3.1</v>
      </c>
      <c r="BA471" s="121" t="str">
        <f>""</f>
        <v/>
      </c>
      <c r="BB471" s="121" t="str">
        <f>""</f>
        <v/>
      </c>
      <c r="BC471" s="121" t="str">
        <f>""</f>
        <v/>
      </c>
    </row>
    <row r="472" spans="1:55" x14ac:dyDescent="0.25">
      <c r="A472" t="str">
        <f t="shared" si="245"/>
        <v>2505520</v>
      </c>
      <c r="D472">
        <v>2</v>
      </c>
      <c r="E472">
        <v>50</v>
      </c>
      <c r="F472">
        <v>55</v>
      </c>
      <c r="G472">
        <v>20</v>
      </c>
      <c r="H472">
        <v>20.9</v>
      </c>
      <c r="I472" t="str">
        <f>""</f>
        <v/>
      </c>
      <c r="J472" t="str">
        <f>""</f>
        <v/>
      </c>
      <c r="K472" t="str">
        <f>""</f>
        <v/>
      </c>
      <c r="L472" t="str">
        <f>""</f>
        <v/>
      </c>
      <c r="M472" s="114">
        <v>904.68</v>
      </c>
      <c r="N472" s="7">
        <v>904.68</v>
      </c>
      <c r="O472" s="7">
        <v>904.68</v>
      </c>
      <c r="P472" s="7">
        <v>904.68</v>
      </c>
      <c r="Q472">
        <v>1.3707</v>
      </c>
      <c r="R472">
        <v>1.3707</v>
      </c>
      <c r="S472">
        <v>1.3707</v>
      </c>
      <c r="T472">
        <v>1.3707</v>
      </c>
      <c r="U472">
        <f t="shared" si="246"/>
        <v>133</v>
      </c>
      <c r="V472">
        <f t="shared" si="246"/>
        <v>133</v>
      </c>
      <c r="W472">
        <f t="shared" si="246"/>
        <v>133</v>
      </c>
      <c r="X472">
        <f t="shared" si="246"/>
        <v>133</v>
      </c>
      <c r="Y472">
        <f t="shared" si="247"/>
        <v>23</v>
      </c>
      <c r="Z472">
        <f t="shared" si="247"/>
        <v>23</v>
      </c>
      <c r="AA472">
        <f t="shared" si="247"/>
        <v>23</v>
      </c>
      <c r="AB472">
        <f t="shared" si="247"/>
        <v>23</v>
      </c>
      <c r="AC472" s="212">
        <f t="shared" si="248"/>
        <v>2.177017534844092E-3</v>
      </c>
      <c r="AD472" s="212">
        <f t="shared" si="248"/>
        <v>2.177017534844092E-3</v>
      </c>
      <c r="AE472" s="212">
        <f t="shared" si="248"/>
        <v>2.177017534844092E-3</v>
      </c>
      <c r="AF472" s="212">
        <f t="shared" si="248"/>
        <v>2.177017534844092E-3</v>
      </c>
      <c r="AG472" s="166">
        <f t="shared" si="249"/>
        <v>1.2760000000000001E-4</v>
      </c>
      <c r="AH472" s="166">
        <f t="shared" si="249"/>
        <v>1.7219</v>
      </c>
      <c r="AI472" s="166">
        <f t="shared" si="249"/>
        <v>2</v>
      </c>
      <c r="AJ472" s="166">
        <f t="shared" si="249"/>
        <v>3.76611E-4</v>
      </c>
      <c r="AK472" s="114" t="str">
        <f>""</f>
        <v/>
      </c>
      <c r="AL472" s="7" t="str">
        <f>""</f>
        <v/>
      </c>
      <c r="AM472" s="7" t="str">
        <f>""</f>
        <v/>
      </c>
      <c r="AN472" s="7" t="str">
        <f>""</f>
        <v/>
      </c>
      <c r="AO472" s="7" t="str">
        <f>""</f>
        <v/>
      </c>
      <c r="AP472" s="7" t="str">
        <f>""</f>
        <v/>
      </c>
      <c r="AQ472" s="7" t="str">
        <f>""</f>
        <v/>
      </c>
      <c r="AR472" s="7" t="str">
        <f>""</f>
        <v/>
      </c>
      <c r="AS472" s="7" t="str">
        <f>""</f>
        <v/>
      </c>
      <c r="AT472" s="7" t="str">
        <f>""</f>
        <v/>
      </c>
      <c r="AU472" s="7" t="str">
        <f>""</f>
        <v/>
      </c>
      <c r="AV472" s="7" t="str">
        <f>""</f>
        <v/>
      </c>
      <c r="AW472" s="7" t="str">
        <f>""</f>
        <v/>
      </c>
      <c r="AX472" s="7" t="str">
        <f>""</f>
        <v/>
      </c>
      <c r="AY472" s="7" t="str">
        <f>""</f>
        <v/>
      </c>
      <c r="AZ472" s="118">
        <f t="shared" si="250"/>
        <v>0.7</v>
      </c>
      <c r="BA472" s="121" t="str">
        <f>""</f>
        <v/>
      </c>
      <c r="BB472" s="121" t="str">
        <f>""</f>
        <v/>
      </c>
      <c r="BC472" s="121" t="str">
        <f>""</f>
        <v/>
      </c>
    </row>
    <row r="473" spans="1:55" x14ac:dyDescent="0.25">
      <c r="A473" t="str">
        <f t="shared" si="245"/>
        <v>2506520</v>
      </c>
      <c r="D473">
        <v>2</v>
      </c>
      <c r="E473">
        <v>50</v>
      </c>
      <c r="F473">
        <v>65</v>
      </c>
      <c r="G473">
        <v>20</v>
      </c>
      <c r="H473">
        <v>20.9</v>
      </c>
      <c r="I473" t="str">
        <f>""</f>
        <v/>
      </c>
      <c r="J473" t="str">
        <f>""</f>
        <v/>
      </c>
      <c r="K473" t="str">
        <f>""</f>
        <v/>
      </c>
      <c r="L473" t="str">
        <f>""</f>
        <v/>
      </c>
      <c r="M473" s="114">
        <v>1120.08</v>
      </c>
      <c r="N473" s="7">
        <v>1120.08</v>
      </c>
      <c r="O473" s="7">
        <v>1120.08</v>
      </c>
      <c r="P473" s="7">
        <v>1120.08</v>
      </c>
      <c r="Q473">
        <v>1.3707</v>
      </c>
      <c r="R473">
        <v>1.3707</v>
      </c>
      <c r="S473">
        <v>1.3707</v>
      </c>
      <c r="T473">
        <v>1.3707</v>
      </c>
      <c r="U473">
        <f t="shared" si="246"/>
        <v>165</v>
      </c>
      <c r="V473">
        <f t="shared" si="246"/>
        <v>165</v>
      </c>
      <c r="W473">
        <f t="shared" si="246"/>
        <v>165</v>
      </c>
      <c r="X473">
        <f t="shared" si="246"/>
        <v>165</v>
      </c>
      <c r="Y473">
        <f t="shared" si="247"/>
        <v>28</v>
      </c>
      <c r="Z473">
        <f t="shared" si="247"/>
        <v>28</v>
      </c>
      <c r="AA473">
        <f t="shared" si="247"/>
        <v>28</v>
      </c>
      <c r="AB473">
        <f t="shared" si="247"/>
        <v>28</v>
      </c>
      <c r="AC473" s="212">
        <f t="shared" si="248"/>
        <v>3.2863298807173529E-3</v>
      </c>
      <c r="AD473" s="212">
        <f t="shared" si="248"/>
        <v>3.2863298807173529E-3</v>
      </c>
      <c r="AE473" s="212">
        <f t="shared" si="248"/>
        <v>3.2863298807173529E-3</v>
      </c>
      <c r="AF473" s="212">
        <f t="shared" si="248"/>
        <v>3.2863298807173529E-3</v>
      </c>
      <c r="AG473" s="166">
        <f t="shared" si="249"/>
        <v>1.2760000000000001E-4</v>
      </c>
      <c r="AH473" s="166">
        <f t="shared" si="249"/>
        <v>1.7219</v>
      </c>
      <c r="AI473" s="166">
        <f t="shared" si="249"/>
        <v>2</v>
      </c>
      <c r="AJ473" s="166">
        <f t="shared" si="249"/>
        <v>3.76611E-4</v>
      </c>
      <c r="AK473" s="114" t="str">
        <f>""</f>
        <v/>
      </c>
      <c r="AL473" s="7" t="str">
        <f>""</f>
        <v/>
      </c>
      <c r="AM473" s="7" t="str">
        <f>""</f>
        <v/>
      </c>
      <c r="AN473" s="7" t="str">
        <f>""</f>
        <v/>
      </c>
      <c r="AO473" s="7" t="str">
        <f>""</f>
        <v/>
      </c>
      <c r="AP473" s="7" t="str">
        <f>""</f>
        <v/>
      </c>
      <c r="AQ473" s="7" t="str">
        <f>""</f>
        <v/>
      </c>
      <c r="AR473" s="7" t="str">
        <f>""</f>
        <v/>
      </c>
      <c r="AS473" s="7" t="str">
        <f>""</f>
        <v/>
      </c>
      <c r="AT473" s="7" t="str">
        <f>""</f>
        <v/>
      </c>
      <c r="AU473" s="7" t="str">
        <f>""</f>
        <v/>
      </c>
      <c r="AV473" s="7" t="str">
        <f>""</f>
        <v/>
      </c>
      <c r="AW473" s="7" t="str">
        <f>""</f>
        <v/>
      </c>
      <c r="AX473" s="7" t="str">
        <f>""</f>
        <v/>
      </c>
      <c r="AY473" s="7" t="str">
        <f>""</f>
        <v/>
      </c>
      <c r="AZ473" s="118">
        <f t="shared" si="250"/>
        <v>0.9</v>
      </c>
      <c r="BA473" s="121" t="str">
        <f>""</f>
        <v/>
      </c>
      <c r="BB473" s="121" t="str">
        <f>""</f>
        <v/>
      </c>
      <c r="BC473" s="121" t="str">
        <f>""</f>
        <v/>
      </c>
    </row>
    <row r="474" spans="1:55" x14ac:dyDescent="0.25">
      <c r="A474" t="str">
        <f t="shared" si="245"/>
        <v>2507520</v>
      </c>
      <c r="D474">
        <v>2</v>
      </c>
      <c r="E474">
        <v>50</v>
      </c>
      <c r="F474">
        <v>75</v>
      </c>
      <c r="G474">
        <v>20</v>
      </c>
      <c r="H474">
        <v>20.9</v>
      </c>
      <c r="I474" t="str">
        <f>""</f>
        <v/>
      </c>
      <c r="J474" t="str">
        <f>""</f>
        <v/>
      </c>
      <c r="K474" t="str">
        <f>""</f>
        <v/>
      </c>
      <c r="L474" t="str">
        <f>""</f>
        <v/>
      </c>
      <c r="M474" s="114">
        <v>1335.48</v>
      </c>
      <c r="N474" s="7">
        <v>1335.48</v>
      </c>
      <c r="O474" s="7">
        <v>1335.48</v>
      </c>
      <c r="P474" s="7">
        <v>1335.48</v>
      </c>
      <c r="Q474">
        <v>1.3707</v>
      </c>
      <c r="R474">
        <v>1.3707</v>
      </c>
      <c r="S474">
        <v>1.3707</v>
      </c>
      <c r="T474">
        <v>1.3707</v>
      </c>
      <c r="U474">
        <f t="shared" si="246"/>
        <v>197</v>
      </c>
      <c r="V474">
        <f t="shared" si="246"/>
        <v>197</v>
      </c>
      <c r="W474">
        <f t="shared" si="246"/>
        <v>197</v>
      </c>
      <c r="X474">
        <f t="shared" si="246"/>
        <v>197</v>
      </c>
      <c r="Y474">
        <f t="shared" si="247"/>
        <v>34</v>
      </c>
      <c r="Z474">
        <f t="shared" si="247"/>
        <v>34</v>
      </c>
      <c r="AA474">
        <f t="shared" si="247"/>
        <v>34</v>
      </c>
      <c r="AB474">
        <f t="shared" si="247"/>
        <v>34</v>
      </c>
      <c r="AC474" s="212">
        <f t="shared" si="248"/>
        <v>4.9236528906535411E-3</v>
      </c>
      <c r="AD474" s="212">
        <f t="shared" si="248"/>
        <v>4.9236528906535411E-3</v>
      </c>
      <c r="AE474" s="212">
        <f t="shared" si="248"/>
        <v>4.9236528906535411E-3</v>
      </c>
      <c r="AF474" s="212">
        <f t="shared" si="248"/>
        <v>4.9236528906535411E-3</v>
      </c>
      <c r="AG474" s="166">
        <f t="shared" si="249"/>
        <v>1.2760000000000001E-4</v>
      </c>
      <c r="AH474" s="166">
        <f t="shared" si="249"/>
        <v>1.7219</v>
      </c>
      <c r="AI474" s="166">
        <f t="shared" si="249"/>
        <v>2</v>
      </c>
      <c r="AJ474" s="166">
        <f t="shared" si="249"/>
        <v>3.76611E-4</v>
      </c>
      <c r="AK474" s="114" t="str">
        <f>""</f>
        <v/>
      </c>
      <c r="AL474" s="7" t="str">
        <f>""</f>
        <v/>
      </c>
      <c r="AM474" s="7" t="str">
        <f>""</f>
        <v/>
      </c>
      <c r="AN474" s="7" t="str">
        <f>""</f>
        <v/>
      </c>
      <c r="AO474" s="7" t="str">
        <f>""</f>
        <v/>
      </c>
      <c r="AP474" s="7" t="str">
        <f>""</f>
        <v/>
      </c>
      <c r="AQ474" s="7" t="str">
        <f>""</f>
        <v/>
      </c>
      <c r="AR474" s="7" t="str">
        <f>""</f>
        <v/>
      </c>
      <c r="AS474" s="7" t="str">
        <f>""</f>
        <v/>
      </c>
      <c r="AT474" s="7" t="str">
        <f>""</f>
        <v/>
      </c>
      <c r="AU474" s="7" t="str">
        <f>""</f>
        <v/>
      </c>
      <c r="AV474" s="7" t="str">
        <f>""</f>
        <v/>
      </c>
      <c r="AW474" s="7" t="str">
        <f>""</f>
        <v/>
      </c>
      <c r="AX474" s="7" t="str">
        <f>""</f>
        <v/>
      </c>
      <c r="AY474" s="7" t="str">
        <f>""</f>
        <v/>
      </c>
      <c r="AZ474" s="118">
        <f t="shared" si="250"/>
        <v>1</v>
      </c>
      <c r="BA474" s="121" t="str">
        <f>""</f>
        <v/>
      </c>
      <c r="BB474" s="121" t="str">
        <f>""</f>
        <v/>
      </c>
      <c r="BC474" s="121" t="str">
        <f>""</f>
        <v/>
      </c>
    </row>
    <row r="475" spans="1:55" x14ac:dyDescent="0.25">
      <c r="A475" t="str">
        <f t="shared" si="245"/>
        <v>2508520</v>
      </c>
      <c r="D475">
        <v>2</v>
      </c>
      <c r="E475">
        <v>50</v>
      </c>
      <c r="F475">
        <v>85</v>
      </c>
      <c r="G475">
        <v>20</v>
      </c>
      <c r="H475">
        <v>20.9</v>
      </c>
      <c r="I475" t="str">
        <f>""</f>
        <v/>
      </c>
      <c r="J475" t="str">
        <f>""</f>
        <v/>
      </c>
      <c r="K475" t="str">
        <f>""</f>
        <v/>
      </c>
      <c r="L475" t="str">
        <f>""</f>
        <v/>
      </c>
      <c r="M475" s="114">
        <v>1550.88</v>
      </c>
      <c r="N475" s="7">
        <v>1550.88</v>
      </c>
      <c r="O475" s="7">
        <v>1550.88</v>
      </c>
      <c r="P475" s="7">
        <v>1550.88</v>
      </c>
      <c r="Q475">
        <v>1.3707</v>
      </c>
      <c r="R475">
        <v>1.3707</v>
      </c>
      <c r="S475">
        <v>1.3707</v>
      </c>
      <c r="T475">
        <v>1.3707</v>
      </c>
      <c r="U475">
        <f t="shared" si="246"/>
        <v>229</v>
      </c>
      <c r="V475">
        <f t="shared" si="246"/>
        <v>229</v>
      </c>
      <c r="W475">
        <f t="shared" si="246"/>
        <v>229</v>
      </c>
      <c r="X475">
        <f t="shared" ref="X475:X538" si="251">ROUND(P475*POWER(CF_heat,T475),0)</f>
        <v>229</v>
      </c>
      <c r="Y475">
        <f t="shared" si="247"/>
        <v>39</v>
      </c>
      <c r="Z475">
        <f t="shared" si="247"/>
        <v>39</v>
      </c>
      <c r="AA475">
        <f t="shared" si="247"/>
        <v>39</v>
      </c>
      <c r="AB475">
        <f t="shared" ref="AB475:AB538" si="252">ROUND(X475*3600/(4186*ABS($O$1-$O$2)),0)</f>
        <v>39</v>
      </c>
      <c r="AC475" s="212">
        <f t="shared" si="248"/>
        <v>6.5832279363924173E-3</v>
      </c>
      <c r="AD475" s="212">
        <f t="shared" si="248"/>
        <v>6.5832279363924173E-3</v>
      </c>
      <c r="AE475" s="212">
        <f t="shared" si="248"/>
        <v>6.5832279363924173E-3</v>
      </c>
      <c r="AF475" s="212">
        <f t="shared" ref="AF475:AF538" si="253">(($AG475*(AB475^$AH475)*((($F475-14.4)*$AI475)/100))+($AJ475*(AB475^2)))*0.0098</f>
        <v>6.5832279363924173E-3</v>
      </c>
      <c r="AG475" s="166">
        <f t="shared" si="249"/>
        <v>1.2760000000000001E-4</v>
      </c>
      <c r="AH475" s="166">
        <f t="shared" si="249"/>
        <v>1.7219</v>
      </c>
      <c r="AI475" s="166">
        <f t="shared" si="249"/>
        <v>2</v>
      </c>
      <c r="AJ475" s="166">
        <f t="shared" ref="AJ475:AJ538" si="254">IF($G475=$CO$103,CS$103,IF($G475=$CO$104,CS$104,IF($G475=$CO$105,CS$105,IF($G475=$CO$107,CS$107,IF($G475=$CO$108,CS$108,IF($G475=$CO$109,CS$109,IF($G475=$CO$111,CS$111,IF($G475=$CO$112,CS$112,IF($G475=$CO$113,CS$113,IF($G475=$CO$115,CS$115,IF($G475=$CO$116,CS$116,IF($G475=$CO$117,CS$117,IF($G475=$CO$119,CS$119,IF($G475=$CO$120,CS$120,))))))))))))))</f>
        <v>3.76611E-4</v>
      </c>
      <c r="AK475" s="114" t="str">
        <f>""</f>
        <v/>
      </c>
      <c r="AL475" s="7" t="str">
        <f>""</f>
        <v/>
      </c>
      <c r="AM475" s="7" t="str">
        <f>""</f>
        <v/>
      </c>
      <c r="AN475" s="7" t="str">
        <f>""</f>
        <v/>
      </c>
      <c r="AO475" s="7" t="str">
        <f>""</f>
        <v/>
      </c>
      <c r="AP475" s="7" t="str">
        <f>""</f>
        <v/>
      </c>
      <c r="AQ475" s="7" t="str">
        <f>""</f>
        <v/>
      </c>
      <c r="AR475" s="7" t="str">
        <f>""</f>
        <v/>
      </c>
      <c r="AS475" s="7" t="str">
        <f>""</f>
        <v/>
      </c>
      <c r="AT475" s="7" t="str">
        <f>""</f>
        <v/>
      </c>
      <c r="AU475" s="7" t="str">
        <f>""</f>
        <v/>
      </c>
      <c r="AV475" s="7" t="str">
        <f>""</f>
        <v/>
      </c>
      <c r="AW475" s="7" t="str">
        <f>""</f>
        <v/>
      </c>
      <c r="AX475" s="7" t="str">
        <f>""</f>
        <v/>
      </c>
      <c r="AY475" s="7" t="str">
        <f>""</f>
        <v/>
      </c>
      <c r="AZ475" s="118">
        <f t="shared" si="250"/>
        <v>1.1000000000000001</v>
      </c>
      <c r="BA475" s="121" t="str">
        <f>""</f>
        <v/>
      </c>
      <c r="BB475" s="121" t="str">
        <f>""</f>
        <v/>
      </c>
      <c r="BC475" s="121" t="str">
        <f>""</f>
        <v/>
      </c>
    </row>
    <row r="476" spans="1:55" x14ac:dyDescent="0.25">
      <c r="A476" t="str">
        <f t="shared" ref="A476:A539" si="255">CONCATENATE(D476,E476,F476,G476)</f>
        <v>2509520</v>
      </c>
      <c r="D476">
        <v>2</v>
      </c>
      <c r="E476">
        <v>50</v>
      </c>
      <c r="F476">
        <v>95</v>
      </c>
      <c r="G476">
        <v>20</v>
      </c>
      <c r="H476">
        <v>20.9</v>
      </c>
      <c r="I476" t="str">
        <f>""</f>
        <v/>
      </c>
      <c r="J476" t="str">
        <f>""</f>
        <v/>
      </c>
      <c r="K476" t="str">
        <f>""</f>
        <v/>
      </c>
      <c r="L476" t="str">
        <f>""</f>
        <v/>
      </c>
      <c r="M476" s="114">
        <v>1766.28</v>
      </c>
      <c r="N476" s="7">
        <v>1766.28</v>
      </c>
      <c r="O476" s="7">
        <v>1766.28</v>
      </c>
      <c r="P476" s="7">
        <v>1766.28</v>
      </c>
      <c r="Q476">
        <v>1.3707</v>
      </c>
      <c r="R476">
        <v>1.3707</v>
      </c>
      <c r="S476">
        <v>1.3707</v>
      </c>
      <c r="T476">
        <v>1.3707</v>
      </c>
      <c r="U476">
        <f t="shared" ref="U476:X539" si="256">ROUND(M476*POWER(CF_heat,Q476),0)</f>
        <v>260</v>
      </c>
      <c r="V476">
        <f t="shared" si="256"/>
        <v>260</v>
      </c>
      <c r="W476">
        <f t="shared" si="256"/>
        <v>260</v>
      </c>
      <c r="X476">
        <f t="shared" si="251"/>
        <v>260</v>
      </c>
      <c r="Y476">
        <f t="shared" ref="Y476:AB539" si="257">ROUND(U476*3600/(4186*ABS($O$1-$O$2)),0)</f>
        <v>45</v>
      </c>
      <c r="Z476">
        <f t="shared" si="257"/>
        <v>45</v>
      </c>
      <c r="AA476">
        <f t="shared" si="257"/>
        <v>45</v>
      </c>
      <c r="AB476">
        <f t="shared" si="252"/>
        <v>45</v>
      </c>
      <c r="AC476" s="212">
        <f t="shared" ref="AC476:AF539" si="258">(($AG476*(Y476^$AH476)*((($F476-14.4)*$AI476)/100))+($AJ476*(Y476^2)))*0.0098</f>
        <v>8.8899925504733607E-3</v>
      </c>
      <c r="AD476" s="212">
        <f t="shared" si="258"/>
        <v>8.8899925504733607E-3</v>
      </c>
      <c r="AE476" s="212">
        <f t="shared" si="258"/>
        <v>8.8899925504733607E-3</v>
      </c>
      <c r="AF476" s="212">
        <f t="shared" si="253"/>
        <v>8.8899925504733607E-3</v>
      </c>
      <c r="AG476" s="166">
        <f t="shared" ref="AG476:AJ539" si="259">IF($G476=$CO$103,CP$103,IF($G476=$CO$104,CP$104,IF($G476=$CO$105,CP$105,IF($G476=$CO$107,CP$107,IF($G476=$CO$108,CP$108,IF($G476=$CO$109,CP$109,IF($G476=$CO$111,CP$111,IF($G476=$CO$112,CP$112,IF($G476=$CO$113,CP$113,IF($G476=$CO$115,CP$115,IF($G476=$CO$116,CP$116,IF($G476=$CO$117,CP$117,IF($G476=$CO$119,CP$119,IF($G476=$CO$120,CP$120,))))))))))))))</f>
        <v>1.2760000000000001E-4</v>
      </c>
      <c r="AH476" s="166">
        <f t="shared" si="259"/>
        <v>1.7219</v>
      </c>
      <c r="AI476" s="166">
        <f t="shared" si="259"/>
        <v>2</v>
      </c>
      <c r="AJ476" s="166">
        <f t="shared" si="254"/>
        <v>3.76611E-4</v>
      </c>
      <c r="AK476" s="114" t="str">
        <f>""</f>
        <v/>
      </c>
      <c r="AL476" s="7" t="str">
        <f>""</f>
        <v/>
      </c>
      <c r="AM476" s="7" t="str">
        <f>""</f>
        <v/>
      </c>
      <c r="AN476" s="7" t="str">
        <f>""</f>
        <v/>
      </c>
      <c r="AO476" s="7" t="str">
        <f>""</f>
        <v/>
      </c>
      <c r="AP476" s="7" t="str">
        <f>""</f>
        <v/>
      </c>
      <c r="AQ476" s="7" t="str">
        <f>""</f>
        <v/>
      </c>
      <c r="AR476" s="7" t="str">
        <f>""</f>
        <v/>
      </c>
      <c r="AS476" s="7" t="str">
        <f>""</f>
        <v/>
      </c>
      <c r="AT476" s="7" t="str">
        <f>""</f>
        <v/>
      </c>
      <c r="AU476" s="7" t="str">
        <f>""</f>
        <v/>
      </c>
      <c r="AV476" s="7" t="str">
        <f>""</f>
        <v/>
      </c>
      <c r="AW476" s="7" t="str">
        <f>""</f>
        <v/>
      </c>
      <c r="AX476" s="7" t="str">
        <f>""</f>
        <v/>
      </c>
      <c r="AY476" s="7" t="str">
        <f>""</f>
        <v/>
      </c>
      <c r="AZ476" s="118">
        <f t="shared" ref="AZ476:AZ539" si="260">ROUND(IF(G476=10,$CO$92*F476,IF(G476=11,$CO$93*F476,IF(G476=15,$CO$94*F476,IF(G476=16,$CO$95*F476,IF(G476=20,$CO$96*F476,IF(G476=21,$CO$97*F476,)))))),1)</f>
        <v>1.3</v>
      </c>
      <c r="BA476" s="121" t="str">
        <f>""</f>
        <v/>
      </c>
      <c r="BB476" s="121" t="str">
        <f>""</f>
        <v/>
      </c>
      <c r="BC476" s="121" t="str">
        <f>""</f>
        <v/>
      </c>
    </row>
    <row r="477" spans="1:55" x14ac:dyDescent="0.25">
      <c r="A477" t="str">
        <f t="shared" si="255"/>
        <v>25010520</v>
      </c>
      <c r="D477">
        <v>2</v>
      </c>
      <c r="E477">
        <v>50</v>
      </c>
      <c r="F477">
        <v>105</v>
      </c>
      <c r="G477">
        <v>20</v>
      </c>
      <c r="H477">
        <v>20.9</v>
      </c>
      <c r="I477" t="str">
        <f>""</f>
        <v/>
      </c>
      <c r="J477" t="str">
        <f>""</f>
        <v/>
      </c>
      <c r="K477" t="str">
        <f>""</f>
        <v/>
      </c>
      <c r="L477" t="str">
        <f>""</f>
        <v/>
      </c>
      <c r="M477" s="114">
        <v>1981.68</v>
      </c>
      <c r="N477" s="7">
        <v>1981.68</v>
      </c>
      <c r="O477" s="7">
        <v>1981.68</v>
      </c>
      <c r="P477" s="7">
        <v>1981.68</v>
      </c>
      <c r="Q477">
        <v>1.3707</v>
      </c>
      <c r="R477">
        <v>1.3707</v>
      </c>
      <c r="S477">
        <v>1.3707</v>
      </c>
      <c r="T477">
        <v>1.3707</v>
      </c>
      <c r="U477">
        <f t="shared" si="256"/>
        <v>292</v>
      </c>
      <c r="V477">
        <f t="shared" si="256"/>
        <v>292</v>
      </c>
      <c r="W477">
        <f t="shared" si="256"/>
        <v>292</v>
      </c>
      <c r="X477">
        <f t="shared" si="251"/>
        <v>292</v>
      </c>
      <c r="Y477">
        <f t="shared" si="257"/>
        <v>50</v>
      </c>
      <c r="Z477">
        <f t="shared" si="257"/>
        <v>50</v>
      </c>
      <c r="AA477">
        <f t="shared" si="257"/>
        <v>50</v>
      </c>
      <c r="AB477">
        <f t="shared" si="252"/>
        <v>50</v>
      </c>
      <c r="AC477" s="212">
        <f t="shared" si="258"/>
        <v>1.1135466114490625E-2</v>
      </c>
      <c r="AD477" s="212">
        <f t="shared" si="258"/>
        <v>1.1135466114490625E-2</v>
      </c>
      <c r="AE477" s="212">
        <f t="shared" si="258"/>
        <v>1.1135466114490625E-2</v>
      </c>
      <c r="AF477" s="212">
        <f t="shared" si="253"/>
        <v>1.1135466114490625E-2</v>
      </c>
      <c r="AG477" s="166">
        <f t="shared" si="259"/>
        <v>1.2760000000000001E-4</v>
      </c>
      <c r="AH477" s="166">
        <f t="shared" si="259"/>
        <v>1.7219</v>
      </c>
      <c r="AI477" s="166">
        <f t="shared" si="259"/>
        <v>2</v>
      </c>
      <c r="AJ477" s="166">
        <f t="shared" si="254"/>
        <v>3.76611E-4</v>
      </c>
      <c r="AK477" s="114" t="str">
        <f>""</f>
        <v/>
      </c>
      <c r="AL477" s="7" t="str">
        <f>""</f>
        <v/>
      </c>
      <c r="AM477" s="7" t="str">
        <f>""</f>
        <v/>
      </c>
      <c r="AN477" s="7" t="str">
        <f>""</f>
        <v/>
      </c>
      <c r="AO477" s="7" t="str">
        <f>""</f>
        <v/>
      </c>
      <c r="AP477" s="7" t="str">
        <f>""</f>
        <v/>
      </c>
      <c r="AQ477" s="7" t="str">
        <f>""</f>
        <v/>
      </c>
      <c r="AR477" s="7" t="str">
        <f>""</f>
        <v/>
      </c>
      <c r="AS477" s="7" t="str">
        <f>""</f>
        <v/>
      </c>
      <c r="AT477" s="7" t="str">
        <f>""</f>
        <v/>
      </c>
      <c r="AU477" s="7" t="str">
        <f>""</f>
        <v/>
      </c>
      <c r="AV477" s="7" t="str">
        <f>""</f>
        <v/>
      </c>
      <c r="AW477" s="7" t="str">
        <f>""</f>
        <v/>
      </c>
      <c r="AX477" s="7" t="str">
        <f>""</f>
        <v/>
      </c>
      <c r="AY477" s="7" t="str">
        <f>""</f>
        <v/>
      </c>
      <c r="AZ477" s="118">
        <f t="shared" si="260"/>
        <v>1.4</v>
      </c>
      <c r="BA477" s="121" t="str">
        <f>""</f>
        <v/>
      </c>
      <c r="BB477" s="121" t="str">
        <f>""</f>
        <v/>
      </c>
      <c r="BC477" s="121" t="str">
        <f>""</f>
        <v/>
      </c>
    </row>
    <row r="478" spans="1:55" x14ac:dyDescent="0.25">
      <c r="A478" t="str">
        <f t="shared" si="255"/>
        <v>25011520</v>
      </c>
      <c r="D478">
        <v>2</v>
      </c>
      <c r="E478">
        <v>50</v>
      </c>
      <c r="F478">
        <v>115</v>
      </c>
      <c r="G478">
        <v>20</v>
      </c>
      <c r="H478">
        <v>20.9</v>
      </c>
      <c r="I478" t="str">
        <f>""</f>
        <v/>
      </c>
      <c r="J478" t="str">
        <f>""</f>
        <v/>
      </c>
      <c r="K478" t="str">
        <f>""</f>
        <v/>
      </c>
      <c r="L478" t="str">
        <f>""</f>
        <v/>
      </c>
      <c r="M478" s="114">
        <v>2197.08</v>
      </c>
      <c r="N478" s="7">
        <v>2197.08</v>
      </c>
      <c r="O478" s="7">
        <v>2197.08</v>
      </c>
      <c r="P478" s="7">
        <v>2197.08</v>
      </c>
      <c r="Q478">
        <v>1.3707</v>
      </c>
      <c r="R478">
        <v>1.3707</v>
      </c>
      <c r="S478">
        <v>1.3707</v>
      </c>
      <c r="T478">
        <v>1.3707</v>
      </c>
      <c r="U478">
        <f t="shared" si="256"/>
        <v>324</v>
      </c>
      <c r="V478">
        <f t="shared" si="256"/>
        <v>324</v>
      </c>
      <c r="W478">
        <f t="shared" si="256"/>
        <v>324</v>
      </c>
      <c r="X478">
        <f t="shared" si="251"/>
        <v>324</v>
      </c>
      <c r="Y478">
        <f t="shared" si="257"/>
        <v>56</v>
      </c>
      <c r="Z478">
        <f t="shared" si="257"/>
        <v>56</v>
      </c>
      <c r="AA478">
        <f t="shared" si="257"/>
        <v>56</v>
      </c>
      <c r="AB478">
        <f t="shared" si="252"/>
        <v>56</v>
      </c>
      <c r="AC478" s="212">
        <f t="shared" si="258"/>
        <v>1.4150096017606974E-2</v>
      </c>
      <c r="AD478" s="212">
        <f t="shared" si="258"/>
        <v>1.4150096017606974E-2</v>
      </c>
      <c r="AE478" s="212">
        <f t="shared" si="258"/>
        <v>1.4150096017606974E-2</v>
      </c>
      <c r="AF478" s="212">
        <f t="shared" si="253"/>
        <v>1.4150096017606974E-2</v>
      </c>
      <c r="AG478" s="166">
        <f t="shared" si="259"/>
        <v>1.2760000000000001E-4</v>
      </c>
      <c r="AH478" s="166">
        <f t="shared" si="259"/>
        <v>1.7219</v>
      </c>
      <c r="AI478" s="166">
        <f t="shared" si="259"/>
        <v>2</v>
      </c>
      <c r="AJ478" s="166">
        <f t="shared" si="254"/>
        <v>3.76611E-4</v>
      </c>
      <c r="AK478" s="114" t="str">
        <f>""</f>
        <v/>
      </c>
      <c r="AL478" s="7" t="str">
        <f>""</f>
        <v/>
      </c>
      <c r="AM478" s="7" t="str">
        <f>""</f>
        <v/>
      </c>
      <c r="AN478" s="7" t="str">
        <f>""</f>
        <v/>
      </c>
      <c r="AO478" s="7" t="str">
        <f>""</f>
        <v/>
      </c>
      <c r="AP478" s="7" t="str">
        <f>""</f>
        <v/>
      </c>
      <c r="AQ478" s="7" t="str">
        <f>""</f>
        <v/>
      </c>
      <c r="AR478" s="7" t="str">
        <f>""</f>
        <v/>
      </c>
      <c r="AS478" s="7" t="str">
        <f>""</f>
        <v/>
      </c>
      <c r="AT478" s="7" t="str">
        <f>""</f>
        <v/>
      </c>
      <c r="AU478" s="7" t="str">
        <f>""</f>
        <v/>
      </c>
      <c r="AV478" s="7" t="str">
        <f>""</f>
        <v/>
      </c>
      <c r="AW478" s="7" t="str">
        <f>""</f>
        <v/>
      </c>
      <c r="AX478" s="7" t="str">
        <f>""</f>
        <v/>
      </c>
      <c r="AY478" s="7" t="str">
        <f>""</f>
        <v/>
      </c>
      <c r="AZ478" s="118">
        <f t="shared" si="260"/>
        <v>1.5</v>
      </c>
      <c r="BA478" s="121" t="str">
        <f>""</f>
        <v/>
      </c>
      <c r="BB478" s="121" t="str">
        <f>""</f>
        <v/>
      </c>
      <c r="BC478" s="121" t="str">
        <f>""</f>
        <v/>
      </c>
    </row>
    <row r="479" spans="1:55" x14ac:dyDescent="0.25">
      <c r="A479" t="str">
        <f t="shared" si="255"/>
        <v>25013520</v>
      </c>
      <c r="D479">
        <v>2</v>
      </c>
      <c r="E479">
        <v>50</v>
      </c>
      <c r="F479">
        <v>135</v>
      </c>
      <c r="G479">
        <v>20</v>
      </c>
      <c r="H479">
        <v>20.9</v>
      </c>
      <c r="I479" t="str">
        <f>""</f>
        <v/>
      </c>
      <c r="J479" t="str">
        <f>""</f>
        <v/>
      </c>
      <c r="K479" t="str">
        <f>""</f>
        <v/>
      </c>
      <c r="L479" t="str">
        <f>""</f>
        <v/>
      </c>
      <c r="M479" s="114">
        <v>2627.88</v>
      </c>
      <c r="N479" s="7">
        <v>2627.88</v>
      </c>
      <c r="O479" s="7">
        <v>2627.88</v>
      </c>
      <c r="P479" s="7">
        <v>2627.88</v>
      </c>
      <c r="Q479">
        <v>1.3707</v>
      </c>
      <c r="R479">
        <v>1.3707</v>
      </c>
      <c r="S479">
        <v>1.3707</v>
      </c>
      <c r="T479">
        <v>1.3707</v>
      </c>
      <c r="U479">
        <f t="shared" si="256"/>
        <v>388</v>
      </c>
      <c r="V479">
        <f t="shared" si="256"/>
        <v>388</v>
      </c>
      <c r="W479">
        <f t="shared" si="256"/>
        <v>388</v>
      </c>
      <c r="X479">
        <f t="shared" si="251"/>
        <v>388</v>
      </c>
      <c r="Y479">
        <f t="shared" si="257"/>
        <v>67</v>
      </c>
      <c r="Z479">
        <f t="shared" si="257"/>
        <v>67</v>
      </c>
      <c r="AA479">
        <f t="shared" si="257"/>
        <v>67</v>
      </c>
      <c r="AB479">
        <f t="shared" si="252"/>
        <v>67</v>
      </c>
      <c r="AC479" s="212">
        <f t="shared" si="258"/>
        <v>2.0773007009310816E-2</v>
      </c>
      <c r="AD479" s="212">
        <f t="shared" si="258"/>
        <v>2.0773007009310816E-2</v>
      </c>
      <c r="AE479" s="212">
        <f t="shared" si="258"/>
        <v>2.0773007009310816E-2</v>
      </c>
      <c r="AF479" s="212">
        <f t="shared" si="253"/>
        <v>2.0773007009310816E-2</v>
      </c>
      <c r="AG479" s="166">
        <f t="shared" si="259"/>
        <v>1.2760000000000001E-4</v>
      </c>
      <c r="AH479" s="166">
        <f t="shared" si="259"/>
        <v>1.7219</v>
      </c>
      <c r="AI479" s="166">
        <f t="shared" si="259"/>
        <v>2</v>
      </c>
      <c r="AJ479" s="166">
        <f t="shared" si="254"/>
        <v>3.76611E-4</v>
      </c>
      <c r="AK479" s="114" t="str">
        <f>""</f>
        <v/>
      </c>
      <c r="AL479" s="7" t="str">
        <f>""</f>
        <v/>
      </c>
      <c r="AM479" s="7" t="str">
        <f>""</f>
        <v/>
      </c>
      <c r="AN479" s="7" t="str">
        <f>""</f>
        <v/>
      </c>
      <c r="AO479" s="7" t="str">
        <f>""</f>
        <v/>
      </c>
      <c r="AP479" s="7" t="str">
        <f>""</f>
        <v/>
      </c>
      <c r="AQ479" s="7" t="str">
        <f>""</f>
        <v/>
      </c>
      <c r="AR479" s="7" t="str">
        <f>""</f>
        <v/>
      </c>
      <c r="AS479" s="7" t="str">
        <f>""</f>
        <v/>
      </c>
      <c r="AT479" s="7" t="str">
        <f>""</f>
        <v/>
      </c>
      <c r="AU479" s="7" t="str">
        <f>""</f>
        <v/>
      </c>
      <c r="AV479" s="7" t="str">
        <f>""</f>
        <v/>
      </c>
      <c r="AW479" s="7" t="str">
        <f>""</f>
        <v/>
      </c>
      <c r="AX479" s="7" t="str">
        <f>""</f>
        <v/>
      </c>
      <c r="AY479" s="7" t="str">
        <f>""</f>
        <v/>
      </c>
      <c r="AZ479" s="118">
        <f t="shared" si="260"/>
        <v>1.8</v>
      </c>
      <c r="BA479" s="121" t="str">
        <f>""</f>
        <v/>
      </c>
      <c r="BB479" s="121" t="str">
        <f>""</f>
        <v/>
      </c>
      <c r="BC479" s="121" t="str">
        <f>""</f>
        <v/>
      </c>
    </row>
    <row r="480" spans="1:55" x14ac:dyDescent="0.25">
      <c r="A480" t="str">
        <f t="shared" si="255"/>
        <v>25015520</v>
      </c>
      <c r="D480">
        <v>2</v>
      </c>
      <c r="E480">
        <v>50</v>
      </c>
      <c r="F480">
        <v>155</v>
      </c>
      <c r="G480">
        <v>20</v>
      </c>
      <c r="H480">
        <v>20.9</v>
      </c>
      <c r="I480" t="str">
        <f>""</f>
        <v/>
      </c>
      <c r="J480" t="str">
        <f>""</f>
        <v/>
      </c>
      <c r="K480" t="str">
        <f>""</f>
        <v/>
      </c>
      <c r="L480" t="str">
        <f>""</f>
        <v/>
      </c>
      <c r="M480" s="114">
        <v>3058.68</v>
      </c>
      <c r="N480" s="7">
        <v>3058.68</v>
      </c>
      <c r="O480" s="7">
        <v>3058.68</v>
      </c>
      <c r="P480" s="7">
        <v>3058.68</v>
      </c>
      <c r="Q480">
        <v>1.3707</v>
      </c>
      <c r="R480">
        <v>1.3707</v>
      </c>
      <c r="S480">
        <v>1.3707</v>
      </c>
      <c r="T480">
        <v>1.3707</v>
      </c>
      <c r="U480">
        <f t="shared" si="256"/>
        <v>451</v>
      </c>
      <c r="V480">
        <f t="shared" si="256"/>
        <v>451</v>
      </c>
      <c r="W480">
        <f t="shared" si="256"/>
        <v>451</v>
      </c>
      <c r="X480">
        <f t="shared" si="251"/>
        <v>451</v>
      </c>
      <c r="Y480">
        <f t="shared" si="257"/>
        <v>78</v>
      </c>
      <c r="Z480">
        <f t="shared" si="257"/>
        <v>78</v>
      </c>
      <c r="AA480">
        <f t="shared" si="257"/>
        <v>78</v>
      </c>
      <c r="AB480">
        <f t="shared" si="252"/>
        <v>78</v>
      </c>
      <c r="AC480" s="212">
        <f t="shared" si="258"/>
        <v>2.8824024490558875E-2</v>
      </c>
      <c r="AD480" s="212">
        <f t="shared" si="258"/>
        <v>2.8824024490558875E-2</v>
      </c>
      <c r="AE480" s="212">
        <f t="shared" si="258"/>
        <v>2.8824024490558875E-2</v>
      </c>
      <c r="AF480" s="212">
        <f t="shared" si="253"/>
        <v>2.8824024490558875E-2</v>
      </c>
      <c r="AG480" s="166">
        <f t="shared" si="259"/>
        <v>1.2760000000000001E-4</v>
      </c>
      <c r="AH480" s="166">
        <f t="shared" si="259"/>
        <v>1.7219</v>
      </c>
      <c r="AI480" s="166">
        <f t="shared" si="259"/>
        <v>2</v>
      </c>
      <c r="AJ480" s="166">
        <f t="shared" si="254"/>
        <v>3.76611E-4</v>
      </c>
      <c r="AK480" s="114" t="str">
        <f>""</f>
        <v/>
      </c>
      <c r="AL480" s="7" t="str">
        <f>""</f>
        <v/>
      </c>
      <c r="AM480" s="7" t="str">
        <f>""</f>
        <v/>
      </c>
      <c r="AN480" s="7" t="str">
        <f>""</f>
        <v/>
      </c>
      <c r="AO480" s="7" t="str">
        <f>""</f>
        <v/>
      </c>
      <c r="AP480" s="7" t="str">
        <f>""</f>
        <v/>
      </c>
      <c r="AQ480" s="7" t="str">
        <f>""</f>
        <v/>
      </c>
      <c r="AR480" s="7" t="str">
        <f>""</f>
        <v/>
      </c>
      <c r="AS480" s="7" t="str">
        <f>""</f>
        <v/>
      </c>
      <c r="AT480" s="7" t="str">
        <f>""</f>
        <v/>
      </c>
      <c r="AU480" s="7" t="str">
        <f>""</f>
        <v/>
      </c>
      <c r="AV480" s="7" t="str">
        <f>""</f>
        <v/>
      </c>
      <c r="AW480" s="7" t="str">
        <f>""</f>
        <v/>
      </c>
      <c r="AX480" s="7" t="str">
        <f>""</f>
        <v/>
      </c>
      <c r="AY480" s="7" t="str">
        <f>""</f>
        <v/>
      </c>
      <c r="AZ480" s="118">
        <f t="shared" si="260"/>
        <v>2.1</v>
      </c>
      <c r="BA480" s="121" t="str">
        <f>""</f>
        <v/>
      </c>
      <c r="BB480" s="121" t="str">
        <f>""</f>
        <v/>
      </c>
      <c r="BC480" s="121" t="str">
        <f>""</f>
        <v/>
      </c>
    </row>
    <row r="481" spans="1:55" x14ac:dyDescent="0.25">
      <c r="A481" t="str">
        <f t="shared" si="255"/>
        <v>25017520</v>
      </c>
      <c r="D481">
        <v>2</v>
      </c>
      <c r="E481">
        <v>50</v>
      </c>
      <c r="F481">
        <v>175</v>
      </c>
      <c r="G481">
        <v>20</v>
      </c>
      <c r="H481">
        <v>20.9</v>
      </c>
      <c r="I481" t="str">
        <f>""</f>
        <v/>
      </c>
      <c r="J481" t="str">
        <f>""</f>
        <v/>
      </c>
      <c r="K481" t="str">
        <f>""</f>
        <v/>
      </c>
      <c r="L481" t="str">
        <f>""</f>
        <v/>
      </c>
      <c r="M481" s="114">
        <v>3489.48</v>
      </c>
      <c r="N481" s="7">
        <v>3489.48</v>
      </c>
      <c r="O481" s="7">
        <v>3489.48</v>
      </c>
      <c r="P481" s="7">
        <v>3489.48</v>
      </c>
      <c r="Q481">
        <v>1.3707</v>
      </c>
      <c r="R481">
        <v>1.3707</v>
      </c>
      <c r="S481">
        <v>1.3707</v>
      </c>
      <c r="T481">
        <v>1.3707</v>
      </c>
      <c r="U481">
        <f t="shared" si="256"/>
        <v>515</v>
      </c>
      <c r="V481">
        <f t="shared" si="256"/>
        <v>515</v>
      </c>
      <c r="W481">
        <f t="shared" si="256"/>
        <v>515</v>
      </c>
      <c r="X481">
        <f t="shared" si="251"/>
        <v>515</v>
      </c>
      <c r="Y481">
        <f t="shared" si="257"/>
        <v>89</v>
      </c>
      <c r="Z481">
        <f t="shared" si="257"/>
        <v>89</v>
      </c>
      <c r="AA481">
        <f t="shared" si="257"/>
        <v>89</v>
      </c>
      <c r="AB481">
        <f t="shared" si="252"/>
        <v>89</v>
      </c>
      <c r="AC481" s="212">
        <f t="shared" si="258"/>
        <v>3.8365490406200069E-2</v>
      </c>
      <c r="AD481" s="212">
        <f t="shared" si="258"/>
        <v>3.8365490406200069E-2</v>
      </c>
      <c r="AE481" s="212">
        <f t="shared" si="258"/>
        <v>3.8365490406200069E-2</v>
      </c>
      <c r="AF481" s="212">
        <f t="shared" si="253"/>
        <v>3.8365490406200069E-2</v>
      </c>
      <c r="AG481" s="166">
        <f t="shared" si="259"/>
        <v>1.2760000000000001E-4</v>
      </c>
      <c r="AH481" s="166">
        <f t="shared" si="259"/>
        <v>1.7219</v>
      </c>
      <c r="AI481" s="166">
        <f t="shared" si="259"/>
        <v>2</v>
      </c>
      <c r="AJ481" s="166">
        <f t="shared" si="254"/>
        <v>3.76611E-4</v>
      </c>
      <c r="AK481" s="114" t="str">
        <f>""</f>
        <v/>
      </c>
      <c r="AL481" s="7" t="str">
        <f>""</f>
        <v/>
      </c>
      <c r="AM481" s="7" t="str">
        <f>""</f>
        <v/>
      </c>
      <c r="AN481" s="7" t="str">
        <f>""</f>
        <v/>
      </c>
      <c r="AO481" s="7" t="str">
        <f>""</f>
        <v/>
      </c>
      <c r="AP481" s="7" t="str">
        <f>""</f>
        <v/>
      </c>
      <c r="AQ481" s="7" t="str">
        <f>""</f>
        <v/>
      </c>
      <c r="AR481" s="7" t="str">
        <f>""</f>
        <v/>
      </c>
      <c r="AS481" s="7" t="str">
        <f>""</f>
        <v/>
      </c>
      <c r="AT481" s="7" t="str">
        <f>""</f>
        <v/>
      </c>
      <c r="AU481" s="7" t="str">
        <f>""</f>
        <v/>
      </c>
      <c r="AV481" s="7" t="str">
        <f>""</f>
        <v/>
      </c>
      <c r="AW481" s="7" t="str">
        <f>""</f>
        <v/>
      </c>
      <c r="AX481" s="7" t="str">
        <f>""</f>
        <v/>
      </c>
      <c r="AY481" s="7" t="str">
        <f>""</f>
        <v/>
      </c>
      <c r="AZ481" s="118">
        <f t="shared" si="260"/>
        <v>2.2999999999999998</v>
      </c>
      <c r="BA481" s="121" t="str">
        <f>""</f>
        <v/>
      </c>
      <c r="BB481" s="121" t="str">
        <f>""</f>
        <v/>
      </c>
      <c r="BC481" s="121" t="str">
        <f>""</f>
        <v/>
      </c>
    </row>
    <row r="482" spans="1:55" x14ac:dyDescent="0.25">
      <c r="A482" t="str">
        <f t="shared" si="255"/>
        <v>25019520</v>
      </c>
      <c r="D482">
        <v>2</v>
      </c>
      <c r="E482">
        <v>50</v>
      </c>
      <c r="F482">
        <v>195</v>
      </c>
      <c r="G482">
        <v>20</v>
      </c>
      <c r="H482">
        <v>20.9</v>
      </c>
      <c r="I482" t="str">
        <f>""</f>
        <v/>
      </c>
      <c r="J482" t="str">
        <f>""</f>
        <v/>
      </c>
      <c r="K482" t="str">
        <f>""</f>
        <v/>
      </c>
      <c r="L482" t="str">
        <f>""</f>
        <v/>
      </c>
      <c r="M482" s="114">
        <v>3920.28</v>
      </c>
      <c r="N482" s="7">
        <v>3920.28</v>
      </c>
      <c r="O482" s="7">
        <v>3920.28</v>
      </c>
      <c r="P482" s="7">
        <v>3920.28</v>
      </c>
      <c r="Q482">
        <v>1.3707</v>
      </c>
      <c r="R482">
        <v>1.3707</v>
      </c>
      <c r="S482">
        <v>1.3707</v>
      </c>
      <c r="T482">
        <v>1.3707</v>
      </c>
      <c r="U482">
        <f t="shared" si="256"/>
        <v>578</v>
      </c>
      <c r="V482">
        <f t="shared" si="256"/>
        <v>578</v>
      </c>
      <c r="W482">
        <f t="shared" si="256"/>
        <v>578</v>
      </c>
      <c r="X482">
        <f t="shared" si="251"/>
        <v>578</v>
      </c>
      <c r="Y482">
        <f t="shared" si="257"/>
        <v>99</v>
      </c>
      <c r="Z482">
        <f t="shared" si="257"/>
        <v>99</v>
      </c>
      <c r="AA482">
        <f t="shared" si="257"/>
        <v>99</v>
      </c>
      <c r="AB482">
        <f t="shared" si="252"/>
        <v>99</v>
      </c>
      <c r="AC482" s="212">
        <f t="shared" si="258"/>
        <v>4.850754724241492E-2</v>
      </c>
      <c r="AD482" s="212">
        <f t="shared" si="258"/>
        <v>4.850754724241492E-2</v>
      </c>
      <c r="AE482" s="212">
        <f t="shared" si="258"/>
        <v>4.850754724241492E-2</v>
      </c>
      <c r="AF482" s="212">
        <f t="shared" si="253"/>
        <v>4.850754724241492E-2</v>
      </c>
      <c r="AG482" s="166">
        <f t="shared" si="259"/>
        <v>1.2760000000000001E-4</v>
      </c>
      <c r="AH482" s="166">
        <f t="shared" si="259"/>
        <v>1.7219</v>
      </c>
      <c r="AI482" s="166">
        <f t="shared" si="259"/>
        <v>2</v>
      </c>
      <c r="AJ482" s="166">
        <f t="shared" si="254"/>
        <v>3.76611E-4</v>
      </c>
      <c r="AK482" s="114" t="str">
        <f>""</f>
        <v/>
      </c>
      <c r="AL482" s="7" t="str">
        <f>""</f>
        <v/>
      </c>
      <c r="AM482" s="7" t="str">
        <f>""</f>
        <v/>
      </c>
      <c r="AN482" s="7" t="str">
        <f>""</f>
        <v/>
      </c>
      <c r="AO482" s="7" t="str">
        <f>""</f>
        <v/>
      </c>
      <c r="AP482" s="7" t="str">
        <f>""</f>
        <v/>
      </c>
      <c r="AQ482" s="7" t="str">
        <f>""</f>
        <v/>
      </c>
      <c r="AR482" s="7" t="str">
        <f>""</f>
        <v/>
      </c>
      <c r="AS482" s="7" t="str">
        <f>""</f>
        <v/>
      </c>
      <c r="AT482" s="7" t="str">
        <f>""</f>
        <v/>
      </c>
      <c r="AU482" s="7" t="str">
        <f>""</f>
        <v/>
      </c>
      <c r="AV482" s="7" t="str">
        <f>""</f>
        <v/>
      </c>
      <c r="AW482" s="7" t="str">
        <f>""</f>
        <v/>
      </c>
      <c r="AX482" s="7" t="str">
        <f>""</f>
        <v/>
      </c>
      <c r="AY482" s="7" t="str">
        <f>""</f>
        <v/>
      </c>
      <c r="AZ482" s="118">
        <f t="shared" si="260"/>
        <v>2.6</v>
      </c>
      <c r="BA482" s="121" t="str">
        <f>""</f>
        <v/>
      </c>
      <c r="BB482" s="121" t="str">
        <f>""</f>
        <v/>
      </c>
      <c r="BC482" s="121" t="str">
        <f>""</f>
        <v/>
      </c>
    </row>
    <row r="483" spans="1:55" x14ac:dyDescent="0.25">
      <c r="A483" t="str">
        <f t="shared" si="255"/>
        <v>25021520</v>
      </c>
      <c r="D483">
        <v>2</v>
      </c>
      <c r="E483">
        <v>50</v>
      </c>
      <c r="F483">
        <v>215</v>
      </c>
      <c r="G483">
        <v>20</v>
      </c>
      <c r="H483">
        <v>20.9</v>
      </c>
      <c r="I483" t="str">
        <f>""</f>
        <v/>
      </c>
      <c r="J483" t="str">
        <f>""</f>
        <v/>
      </c>
      <c r="K483" t="str">
        <f>""</f>
        <v/>
      </c>
      <c r="L483" t="str">
        <f>""</f>
        <v/>
      </c>
      <c r="M483" s="114">
        <v>4351.08</v>
      </c>
      <c r="N483" s="7">
        <v>4351.08</v>
      </c>
      <c r="O483" s="7">
        <v>4351.08</v>
      </c>
      <c r="P483" s="7">
        <v>4351.08</v>
      </c>
      <c r="Q483">
        <v>1.3707</v>
      </c>
      <c r="R483">
        <v>1.3707</v>
      </c>
      <c r="S483">
        <v>1.3707</v>
      </c>
      <c r="T483">
        <v>1.3707</v>
      </c>
      <c r="U483">
        <f t="shared" si="256"/>
        <v>642</v>
      </c>
      <c r="V483">
        <f t="shared" si="256"/>
        <v>642</v>
      </c>
      <c r="W483">
        <f t="shared" si="256"/>
        <v>642</v>
      </c>
      <c r="X483">
        <f t="shared" si="251"/>
        <v>642</v>
      </c>
      <c r="Y483">
        <f t="shared" si="257"/>
        <v>110</v>
      </c>
      <c r="Z483">
        <f t="shared" si="257"/>
        <v>110</v>
      </c>
      <c r="AA483">
        <f t="shared" si="257"/>
        <v>110</v>
      </c>
      <c r="AB483">
        <f t="shared" si="252"/>
        <v>110</v>
      </c>
      <c r="AC483" s="212">
        <f t="shared" si="258"/>
        <v>6.1083772945759583E-2</v>
      </c>
      <c r="AD483" s="212">
        <f t="shared" si="258"/>
        <v>6.1083772945759583E-2</v>
      </c>
      <c r="AE483" s="212">
        <f t="shared" si="258"/>
        <v>6.1083772945759583E-2</v>
      </c>
      <c r="AF483" s="212">
        <f t="shared" si="253"/>
        <v>6.1083772945759583E-2</v>
      </c>
      <c r="AG483" s="166">
        <f t="shared" si="259"/>
        <v>1.2760000000000001E-4</v>
      </c>
      <c r="AH483" s="166">
        <f t="shared" si="259"/>
        <v>1.7219</v>
      </c>
      <c r="AI483" s="166">
        <f t="shared" si="259"/>
        <v>2</v>
      </c>
      <c r="AJ483" s="166">
        <f t="shared" si="254"/>
        <v>3.76611E-4</v>
      </c>
      <c r="AK483" s="114" t="str">
        <f>""</f>
        <v/>
      </c>
      <c r="AL483" s="7" t="str">
        <f>""</f>
        <v/>
      </c>
      <c r="AM483" s="7" t="str">
        <f>""</f>
        <v/>
      </c>
      <c r="AN483" s="7" t="str">
        <f>""</f>
        <v/>
      </c>
      <c r="AO483" s="7" t="str">
        <f>""</f>
        <v/>
      </c>
      <c r="AP483" s="7" t="str">
        <f>""</f>
        <v/>
      </c>
      <c r="AQ483" s="7" t="str">
        <f>""</f>
        <v/>
      </c>
      <c r="AR483" s="7" t="str">
        <f>""</f>
        <v/>
      </c>
      <c r="AS483" s="7" t="str">
        <f>""</f>
        <v/>
      </c>
      <c r="AT483" s="7" t="str">
        <f>""</f>
        <v/>
      </c>
      <c r="AU483" s="7" t="str">
        <f>""</f>
        <v/>
      </c>
      <c r="AV483" s="7" t="str">
        <f>""</f>
        <v/>
      </c>
      <c r="AW483" s="7" t="str">
        <f>""</f>
        <v/>
      </c>
      <c r="AX483" s="7" t="str">
        <f>""</f>
        <v/>
      </c>
      <c r="AY483" s="7" t="str">
        <f>""</f>
        <v/>
      </c>
      <c r="AZ483" s="118">
        <f t="shared" si="260"/>
        <v>2.9</v>
      </c>
      <c r="BA483" s="121" t="str">
        <f>""</f>
        <v/>
      </c>
      <c r="BB483" s="121" t="str">
        <f>""</f>
        <v/>
      </c>
      <c r="BC483" s="121" t="str">
        <f>""</f>
        <v/>
      </c>
    </row>
    <row r="484" spans="1:55" x14ac:dyDescent="0.25">
      <c r="A484" t="str">
        <f t="shared" si="255"/>
        <v>25023520</v>
      </c>
      <c r="D484">
        <v>2</v>
      </c>
      <c r="E484">
        <v>50</v>
      </c>
      <c r="F484">
        <v>235</v>
      </c>
      <c r="G484">
        <v>20</v>
      </c>
      <c r="H484">
        <v>20.9</v>
      </c>
      <c r="I484" t="str">
        <f>""</f>
        <v/>
      </c>
      <c r="J484" t="str">
        <f>""</f>
        <v/>
      </c>
      <c r="K484" t="str">
        <f>""</f>
        <v/>
      </c>
      <c r="L484" t="str">
        <f>""</f>
        <v/>
      </c>
      <c r="M484" s="114">
        <v>4781.88</v>
      </c>
      <c r="N484" s="7">
        <v>4781.88</v>
      </c>
      <c r="O484" s="7">
        <v>4781.88</v>
      </c>
      <c r="P484" s="7">
        <v>4781.88</v>
      </c>
      <c r="Q484">
        <v>1.3707</v>
      </c>
      <c r="R484">
        <v>1.3707</v>
      </c>
      <c r="S484">
        <v>1.3707</v>
      </c>
      <c r="T484">
        <v>1.3707</v>
      </c>
      <c r="U484">
        <f t="shared" si="256"/>
        <v>705</v>
      </c>
      <c r="V484">
        <f t="shared" si="256"/>
        <v>705</v>
      </c>
      <c r="W484">
        <f t="shared" si="256"/>
        <v>705</v>
      </c>
      <c r="X484">
        <f t="shared" si="251"/>
        <v>705</v>
      </c>
      <c r="Y484">
        <f t="shared" si="257"/>
        <v>121</v>
      </c>
      <c r="Z484">
        <f t="shared" si="257"/>
        <v>121</v>
      </c>
      <c r="AA484">
        <f t="shared" si="257"/>
        <v>121</v>
      </c>
      <c r="AB484">
        <f t="shared" si="252"/>
        <v>121</v>
      </c>
      <c r="AC484" s="212">
        <f t="shared" si="258"/>
        <v>7.5321173745618808E-2</v>
      </c>
      <c r="AD484" s="212">
        <f t="shared" si="258"/>
        <v>7.5321173745618808E-2</v>
      </c>
      <c r="AE484" s="212">
        <f t="shared" si="258"/>
        <v>7.5321173745618808E-2</v>
      </c>
      <c r="AF484" s="212">
        <f t="shared" si="253"/>
        <v>7.5321173745618808E-2</v>
      </c>
      <c r="AG484" s="166">
        <f t="shared" si="259"/>
        <v>1.2760000000000001E-4</v>
      </c>
      <c r="AH484" s="166">
        <f t="shared" si="259"/>
        <v>1.7219</v>
      </c>
      <c r="AI484" s="166">
        <f t="shared" si="259"/>
        <v>2</v>
      </c>
      <c r="AJ484" s="166">
        <f t="shared" si="254"/>
        <v>3.76611E-4</v>
      </c>
      <c r="AK484" s="114" t="str">
        <f>""</f>
        <v/>
      </c>
      <c r="AL484" s="7" t="str">
        <f>""</f>
        <v/>
      </c>
      <c r="AM484" s="7" t="str">
        <f>""</f>
        <v/>
      </c>
      <c r="AN484" s="7" t="str">
        <f>""</f>
        <v/>
      </c>
      <c r="AO484" s="7" t="str">
        <f>""</f>
        <v/>
      </c>
      <c r="AP484" s="7" t="str">
        <f>""</f>
        <v/>
      </c>
      <c r="AQ484" s="7" t="str">
        <f>""</f>
        <v/>
      </c>
      <c r="AR484" s="7" t="str">
        <f>""</f>
        <v/>
      </c>
      <c r="AS484" s="7" t="str">
        <f>""</f>
        <v/>
      </c>
      <c r="AT484" s="7" t="str">
        <f>""</f>
        <v/>
      </c>
      <c r="AU484" s="7" t="str">
        <f>""</f>
        <v/>
      </c>
      <c r="AV484" s="7" t="str">
        <f>""</f>
        <v/>
      </c>
      <c r="AW484" s="7" t="str">
        <f>""</f>
        <v/>
      </c>
      <c r="AX484" s="7" t="str">
        <f>""</f>
        <v/>
      </c>
      <c r="AY484" s="7" t="str">
        <f>""</f>
        <v/>
      </c>
      <c r="AZ484" s="118">
        <f t="shared" si="260"/>
        <v>3.1</v>
      </c>
      <c r="BA484" s="121" t="str">
        <f>""</f>
        <v/>
      </c>
      <c r="BB484" s="121" t="str">
        <f>""</f>
        <v/>
      </c>
      <c r="BC484" s="121" t="str">
        <f>""</f>
        <v/>
      </c>
    </row>
    <row r="485" spans="1:55" x14ac:dyDescent="0.25">
      <c r="A485" t="str">
        <f t="shared" si="255"/>
        <v>2555520</v>
      </c>
      <c r="D485">
        <v>2</v>
      </c>
      <c r="E485">
        <v>55</v>
      </c>
      <c r="F485">
        <v>55</v>
      </c>
      <c r="G485">
        <v>20</v>
      </c>
      <c r="H485">
        <v>20.9</v>
      </c>
      <c r="I485" t="str">
        <f>""</f>
        <v/>
      </c>
      <c r="J485" t="str">
        <f>""</f>
        <v/>
      </c>
      <c r="K485" t="str">
        <f>""</f>
        <v/>
      </c>
      <c r="L485" t="str">
        <f>""</f>
        <v/>
      </c>
      <c r="M485" s="114">
        <v>934.5</v>
      </c>
      <c r="N485" s="7">
        <v>934.5</v>
      </c>
      <c r="O485" s="7">
        <v>934.5</v>
      </c>
      <c r="P485" s="7">
        <v>934.5</v>
      </c>
      <c r="Q485">
        <v>1.3574999999999999</v>
      </c>
      <c r="R485">
        <v>1.3574999999999999</v>
      </c>
      <c r="S485">
        <v>1.3574999999999999</v>
      </c>
      <c r="T485">
        <v>1.3574999999999999</v>
      </c>
      <c r="U485">
        <f t="shared" si="256"/>
        <v>140</v>
      </c>
      <c r="V485">
        <f t="shared" si="256"/>
        <v>140</v>
      </c>
      <c r="W485">
        <f t="shared" si="256"/>
        <v>140</v>
      </c>
      <c r="X485">
        <f t="shared" si="251"/>
        <v>140</v>
      </c>
      <c r="Y485">
        <f t="shared" si="257"/>
        <v>24</v>
      </c>
      <c r="Z485">
        <f t="shared" si="257"/>
        <v>24</v>
      </c>
      <c r="AA485">
        <f t="shared" si="257"/>
        <v>24</v>
      </c>
      <c r="AB485">
        <f t="shared" si="252"/>
        <v>24</v>
      </c>
      <c r="AC485" s="212">
        <f t="shared" si="258"/>
        <v>2.3675614213782554E-3</v>
      </c>
      <c r="AD485" s="212">
        <f t="shared" si="258"/>
        <v>2.3675614213782554E-3</v>
      </c>
      <c r="AE485" s="212">
        <f t="shared" si="258"/>
        <v>2.3675614213782554E-3</v>
      </c>
      <c r="AF485" s="212">
        <f t="shared" si="253"/>
        <v>2.3675614213782554E-3</v>
      </c>
      <c r="AG485" s="166">
        <f t="shared" si="259"/>
        <v>1.2760000000000001E-4</v>
      </c>
      <c r="AH485" s="166">
        <f t="shared" si="259"/>
        <v>1.7219</v>
      </c>
      <c r="AI485" s="166">
        <f t="shared" si="259"/>
        <v>2</v>
      </c>
      <c r="AJ485" s="166">
        <f t="shared" si="254"/>
        <v>3.76611E-4</v>
      </c>
      <c r="AK485" s="114" t="str">
        <f>""</f>
        <v/>
      </c>
      <c r="AL485" s="7" t="str">
        <f>""</f>
        <v/>
      </c>
      <c r="AM485" s="7" t="str">
        <f>""</f>
        <v/>
      </c>
      <c r="AN485" s="7" t="str">
        <f>""</f>
        <v/>
      </c>
      <c r="AO485" s="7" t="str">
        <f>""</f>
        <v/>
      </c>
      <c r="AP485" s="7" t="str">
        <f>""</f>
        <v/>
      </c>
      <c r="AQ485" s="7" t="str">
        <f>""</f>
        <v/>
      </c>
      <c r="AR485" s="7" t="str">
        <f>""</f>
        <v/>
      </c>
      <c r="AS485" s="7" t="str">
        <f>""</f>
        <v/>
      </c>
      <c r="AT485" s="7" t="str">
        <f>""</f>
        <v/>
      </c>
      <c r="AU485" s="7" t="str">
        <f>""</f>
        <v/>
      </c>
      <c r="AV485" s="7" t="str">
        <f>""</f>
        <v/>
      </c>
      <c r="AW485" s="7" t="str">
        <f>""</f>
        <v/>
      </c>
      <c r="AX485" s="7" t="str">
        <f>""</f>
        <v/>
      </c>
      <c r="AY485" s="7" t="str">
        <f>""</f>
        <v/>
      </c>
      <c r="AZ485" s="118">
        <f t="shared" si="260"/>
        <v>0.7</v>
      </c>
      <c r="BA485" s="121" t="str">
        <f>""</f>
        <v/>
      </c>
      <c r="BB485" s="121" t="str">
        <f>""</f>
        <v/>
      </c>
      <c r="BC485" s="121" t="str">
        <f>""</f>
        <v/>
      </c>
    </row>
    <row r="486" spans="1:55" x14ac:dyDescent="0.25">
      <c r="A486" t="str">
        <f t="shared" si="255"/>
        <v>2556520</v>
      </c>
      <c r="D486">
        <v>2</v>
      </c>
      <c r="E486">
        <v>55</v>
      </c>
      <c r="F486">
        <v>65</v>
      </c>
      <c r="G486">
        <v>20</v>
      </c>
      <c r="H486">
        <v>20.9</v>
      </c>
      <c r="I486" t="str">
        <f>""</f>
        <v/>
      </c>
      <c r="J486" t="str">
        <f>""</f>
        <v/>
      </c>
      <c r="K486" t="str">
        <f>""</f>
        <v/>
      </c>
      <c r="L486" t="str">
        <f>""</f>
        <v/>
      </c>
      <c r="M486" s="114">
        <v>1157</v>
      </c>
      <c r="N486" s="7">
        <v>1157</v>
      </c>
      <c r="O486" s="7">
        <v>1157</v>
      </c>
      <c r="P486" s="7">
        <v>1157</v>
      </c>
      <c r="Q486">
        <v>1.3574999999999999</v>
      </c>
      <c r="R486">
        <v>1.3574999999999999</v>
      </c>
      <c r="S486">
        <v>1.3574999999999999</v>
      </c>
      <c r="T486">
        <v>1.3574999999999999</v>
      </c>
      <c r="U486">
        <f t="shared" si="256"/>
        <v>174</v>
      </c>
      <c r="V486">
        <f t="shared" si="256"/>
        <v>174</v>
      </c>
      <c r="W486">
        <f t="shared" si="256"/>
        <v>174</v>
      </c>
      <c r="X486">
        <f t="shared" si="251"/>
        <v>174</v>
      </c>
      <c r="Y486">
        <f t="shared" si="257"/>
        <v>30</v>
      </c>
      <c r="Z486">
        <f t="shared" si="257"/>
        <v>30</v>
      </c>
      <c r="AA486">
        <f t="shared" si="257"/>
        <v>30</v>
      </c>
      <c r="AB486">
        <f t="shared" si="252"/>
        <v>30</v>
      </c>
      <c r="AC486" s="212">
        <f t="shared" si="258"/>
        <v>3.7640043471606293E-3</v>
      </c>
      <c r="AD486" s="212">
        <f t="shared" si="258"/>
        <v>3.7640043471606293E-3</v>
      </c>
      <c r="AE486" s="212">
        <f t="shared" si="258"/>
        <v>3.7640043471606293E-3</v>
      </c>
      <c r="AF486" s="212">
        <f t="shared" si="253"/>
        <v>3.7640043471606293E-3</v>
      </c>
      <c r="AG486" s="166">
        <f t="shared" si="259"/>
        <v>1.2760000000000001E-4</v>
      </c>
      <c r="AH486" s="166">
        <f t="shared" si="259"/>
        <v>1.7219</v>
      </c>
      <c r="AI486" s="166">
        <f t="shared" si="259"/>
        <v>2</v>
      </c>
      <c r="AJ486" s="166">
        <f t="shared" si="254"/>
        <v>3.76611E-4</v>
      </c>
      <c r="AK486" s="114" t="str">
        <f>""</f>
        <v/>
      </c>
      <c r="AL486" s="7" t="str">
        <f>""</f>
        <v/>
      </c>
      <c r="AM486" s="7" t="str">
        <f>""</f>
        <v/>
      </c>
      <c r="AN486" s="7" t="str">
        <f>""</f>
        <v/>
      </c>
      <c r="AO486" s="7" t="str">
        <f>""</f>
        <v/>
      </c>
      <c r="AP486" s="7" t="str">
        <f>""</f>
        <v/>
      </c>
      <c r="AQ486" s="7" t="str">
        <f>""</f>
        <v/>
      </c>
      <c r="AR486" s="7" t="str">
        <f>""</f>
        <v/>
      </c>
      <c r="AS486" s="7" t="str">
        <f>""</f>
        <v/>
      </c>
      <c r="AT486" s="7" t="str">
        <f>""</f>
        <v/>
      </c>
      <c r="AU486" s="7" t="str">
        <f>""</f>
        <v/>
      </c>
      <c r="AV486" s="7" t="str">
        <f>""</f>
        <v/>
      </c>
      <c r="AW486" s="7" t="str">
        <f>""</f>
        <v/>
      </c>
      <c r="AX486" s="7" t="str">
        <f>""</f>
        <v/>
      </c>
      <c r="AY486" s="7" t="str">
        <f>""</f>
        <v/>
      </c>
      <c r="AZ486" s="118">
        <f t="shared" si="260"/>
        <v>0.9</v>
      </c>
      <c r="BA486" s="121" t="str">
        <f>""</f>
        <v/>
      </c>
      <c r="BB486" s="121" t="str">
        <f>""</f>
        <v/>
      </c>
      <c r="BC486" s="121" t="str">
        <f>""</f>
        <v/>
      </c>
    </row>
    <row r="487" spans="1:55" x14ac:dyDescent="0.25">
      <c r="A487" t="str">
        <f t="shared" si="255"/>
        <v>2557520</v>
      </c>
      <c r="D487">
        <v>2</v>
      </c>
      <c r="E487">
        <v>55</v>
      </c>
      <c r="F487">
        <v>75</v>
      </c>
      <c r="G487">
        <v>20</v>
      </c>
      <c r="H487">
        <v>20.9</v>
      </c>
      <c r="I487" t="str">
        <f>""</f>
        <v/>
      </c>
      <c r="J487" t="str">
        <f>""</f>
        <v/>
      </c>
      <c r="K487" t="str">
        <f>""</f>
        <v/>
      </c>
      <c r="L487" t="str">
        <f>""</f>
        <v/>
      </c>
      <c r="M487" s="114">
        <v>1379.5</v>
      </c>
      <c r="N487" s="7">
        <v>1379.5</v>
      </c>
      <c r="O487" s="7">
        <v>1379.5</v>
      </c>
      <c r="P487" s="7">
        <v>1379.5</v>
      </c>
      <c r="Q487">
        <v>1.3574999999999999</v>
      </c>
      <c r="R487">
        <v>1.3574999999999999</v>
      </c>
      <c r="S487">
        <v>1.3574999999999999</v>
      </c>
      <c r="T487">
        <v>1.3574999999999999</v>
      </c>
      <c r="U487">
        <f t="shared" si="256"/>
        <v>207</v>
      </c>
      <c r="V487">
        <f t="shared" si="256"/>
        <v>207</v>
      </c>
      <c r="W487">
        <f t="shared" si="256"/>
        <v>207</v>
      </c>
      <c r="X487">
        <f t="shared" si="251"/>
        <v>207</v>
      </c>
      <c r="Y487">
        <f t="shared" si="257"/>
        <v>36</v>
      </c>
      <c r="Z487">
        <f t="shared" si="257"/>
        <v>36</v>
      </c>
      <c r="AA487">
        <f t="shared" si="257"/>
        <v>36</v>
      </c>
      <c r="AB487">
        <f t="shared" si="252"/>
        <v>36</v>
      </c>
      <c r="AC487" s="212">
        <f t="shared" si="258"/>
        <v>5.5083254953002449E-3</v>
      </c>
      <c r="AD487" s="212">
        <f t="shared" si="258"/>
        <v>5.5083254953002449E-3</v>
      </c>
      <c r="AE487" s="212">
        <f t="shared" si="258"/>
        <v>5.5083254953002449E-3</v>
      </c>
      <c r="AF487" s="212">
        <f t="shared" si="253"/>
        <v>5.5083254953002449E-3</v>
      </c>
      <c r="AG487" s="166">
        <f t="shared" si="259"/>
        <v>1.2760000000000001E-4</v>
      </c>
      <c r="AH487" s="166">
        <f t="shared" si="259"/>
        <v>1.7219</v>
      </c>
      <c r="AI487" s="166">
        <f t="shared" si="259"/>
        <v>2</v>
      </c>
      <c r="AJ487" s="166">
        <f t="shared" si="254"/>
        <v>3.76611E-4</v>
      </c>
      <c r="AK487" s="114" t="str">
        <f>""</f>
        <v/>
      </c>
      <c r="AL487" s="7" t="str">
        <f>""</f>
        <v/>
      </c>
      <c r="AM487" s="7" t="str">
        <f>""</f>
        <v/>
      </c>
      <c r="AN487" s="7" t="str">
        <f>""</f>
        <v/>
      </c>
      <c r="AO487" s="7" t="str">
        <f>""</f>
        <v/>
      </c>
      <c r="AP487" s="7" t="str">
        <f>""</f>
        <v/>
      </c>
      <c r="AQ487" s="7" t="str">
        <f>""</f>
        <v/>
      </c>
      <c r="AR487" s="7" t="str">
        <f>""</f>
        <v/>
      </c>
      <c r="AS487" s="7" t="str">
        <f>""</f>
        <v/>
      </c>
      <c r="AT487" s="7" t="str">
        <f>""</f>
        <v/>
      </c>
      <c r="AU487" s="7" t="str">
        <f>""</f>
        <v/>
      </c>
      <c r="AV487" s="7" t="str">
        <f>""</f>
        <v/>
      </c>
      <c r="AW487" s="7" t="str">
        <f>""</f>
        <v/>
      </c>
      <c r="AX487" s="7" t="str">
        <f>""</f>
        <v/>
      </c>
      <c r="AY487" s="7" t="str">
        <f>""</f>
        <v/>
      </c>
      <c r="AZ487" s="118">
        <f t="shared" si="260"/>
        <v>1</v>
      </c>
      <c r="BA487" s="121" t="str">
        <f>""</f>
        <v/>
      </c>
      <c r="BB487" s="121" t="str">
        <f>""</f>
        <v/>
      </c>
      <c r="BC487" s="121" t="str">
        <f>""</f>
        <v/>
      </c>
    </row>
    <row r="488" spans="1:55" x14ac:dyDescent="0.25">
      <c r="A488" t="str">
        <f t="shared" si="255"/>
        <v>2558520</v>
      </c>
      <c r="D488">
        <v>2</v>
      </c>
      <c r="E488">
        <v>55</v>
      </c>
      <c r="F488">
        <v>85</v>
      </c>
      <c r="G488">
        <v>20</v>
      </c>
      <c r="H488">
        <v>20.9</v>
      </c>
      <c r="I488" t="str">
        <f>""</f>
        <v/>
      </c>
      <c r="J488" t="str">
        <f>""</f>
        <v/>
      </c>
      <c r="K488" t="str">
        <f>""</f>
        <v/>
      </c>
      <c r="L488" t="str">
        <f>""</f>
        <v/>
      </c>
      <c r="M488" s="114">
        <v>1602</v>
      </c>
      <c r="N488" s="7">
        <v>1602</v>
      </c>
      <c r="O488" s="7">
        <v>1602</v>
      </c>
      <c r="P488" s="7">
        <v>1602</v>
      </c>
      <c r="Q488">
        <v>1.3574999999999999</v>
      </c>
      <c r="R488">
        <v>1.3574999999999999</v>
      </c>
      <c r="S488">
        <v>1.3574999999999999</v>
      </c>
      <c r="T488">
        <v>1.3574999999999999</v>
      </c>
      <c r="U488">
        <f t="shared" si="256"/>
        <v>241</v>
      </c>
      <c r="V488">
        <f t="shared" si="256"/>
        <v>241</v>
      </c>
      <c r="W488">
        <f t="shared" si="256"/>
        <v>241</v>
      </c>
      <c r="X488">
        <f t="shared" si="251"/>
        <v>241</v>
      </c>
      <c r="Y488">
        <f t="shared" si="257"/>
        <v>41</v>
      </c>
      <c r="Z488">
        <f t="shared" si="257"/>
        <v>41</v>
      </c>
      <c r="AA488">
        <f t="shared" si="257"/>
        <v>41</v>
      </c>
      <c r="AB488">
        <f t="shared" si="252"/>
        <v>41</v>
      </c>
      <c r="AC488" s="212">
        <f t="shared" si="258"/>
        <v>7.2609441280266102E-3</v>
      </c>
      <c r="AD488" s="212">
        <f t="shared" si="258"/>
        <v>7.2609441280266102E-3</v>
      </c>
      <c r="AE488" s="212">
        <f t="shared" si="258"/>
        <v>7.2609441280266102E-3</v>
      </c>
      <c r="AF488" s="212">
        <f t="shared" si="253"/>
        <v>7.2609441280266102E-3</v>
      </c>
      <c r="AG488" s="166">
        <f t="shared" si="259"/>
        <v>1.2760000000000001E-4</v>
      </c>
      <c r="AH488" s="166">
        <f t="shared" si="259"/>
        <v>1.7219</v>
      </c>
      <c r="AI488" s="166">
        <f t="shared" si="259"/>
        <v>2</v>
      </c>
      <c r="AJ488" s="166">
        <f t="shared" si="254"/>
        <v>3.76611E-4</v>
      </c>
      <c r="AK488" s="114" t="str">
        <f>""</f>
        <v/>
      </c>
      <c r="AL488" s="7" t="str">
        <f>""</f>
        <v/>
      </c>
      <c r="AM488" s="7" t="str">
        <f>""</f>
        <v/>
      </c>
      <c r="AN488" s="7" t="str">
        <f>""</f>
        <v/>
      </c>
      <c r="AO488" s="7" t="str">
        <f>""</f>
        <v/>
      </c>
      <c r="AP488" s="7" t="str">
        <f>""</f>
        <v/>
      </c>
      <c r="AQ488" s="7" t="str">
        <f>""</f>
        <v/>
      </c>
      <c r="AR488" s="7" t="str">
        <f>""</f>
        <v/>
      </c>
      <c r="AS488" s="7" t="str">
        <f>""</f>
        <v/>
      </c>
      <c r="AT488" s="7" t="str">
        <f>""</f>
        <v/>
      </c>
      <c r="AU488" s="7" t="str">
        <f>""</f>
        <v/>
      </c>
      <c r="AV488" s="7" t="str">
        <f>""</f>
        <v/>
      </c>
      <c r="AW488" s="7" t="str">
        <f>""</f>
        <v/>
      </c>
      <c r="AX488" s="7" t="str">
        <f>""</f>
        <v/>
      </c>
      <c r="AY488" s="7" t="str">
        <f>""</f>
        <v/>
      </c>
      <c r="AZ488" s="118">
        <f t="shared" si="260"/>
        <v>1.1000000000000001</v>
      </c>
      <c r="BA488" s="121" t="str">
        <f>""</f>
        <v/>
      </c>
      <c r="BB488" s="121" t="str">
        <f>""</f>
        <v/>
      </c>
      <c r="BC488" s="121" t="str">
        <f>""</f>
        <v/>
      </c>
    </row>
    <row r="489" spans="1:55" x14ac:dyDescent="0.25">
      <c r="A489" t="str">
        <f t="shared" si="255"/>
        <v>2559520</v>
      </c>
      <c r="D489">
        <v>2</v>
      </c>
      <c r="E489">
        <v>55</v>
      </c>
      <c r="F489">
        <v>95</v>
      </c>
      <c r="G489">
        <v>20</v>
      </c>
      <c r="H489">
        <v>20.9</v>
      </c>
      <c r="I489" t="str">
        <f>""</f>
        <v/>
      </c>
      <c r="J489" t="str">
        <f>""</f>
        <v/>
      </c>
      <c r="K489" t="str">
        <f>""</f>
        <v/>
      </c>
      <c r="L489" t="str">
        <f>""</f>
        <v/>
      </c>
      <c r="M489" s="114">
        <v>1824.5</v>
      </c>
      <c r="N489">
        <v>1824.5</v>
      </c>
      <c r="O489">
        <v>1824.5</v>
      </c>
      <c r="P489">
        <v>1824.5</v>
      </c>
      <c r="Q489">
        <v>1.3574999999999999</v>
      </c>
      <c r="R489">
        <v>1.3574999999999999</v>
      </c>
      <c r="S489">
        <v>1.3574999999999999</v>
      </c>
      <c r="T489">
        <v>1.3574999999999999</v>
      </c>
      <c r="U489">
        <f t="shared" si="256"/>
        <v>274</v>
      </c>
      <c r="V489">
        <f t="shared" si="256"/>
        <v>274</v>
      </c>
      <c r="W489">
        <f t="shared" si="256"/>
        <v>274</v>
      </c>
      <c r="X489">
        <f t="shared" si="251"/>
        <v>274</v>
      </c>
      <c r="Y489">
        <f t="shared" si="257"/>
        <v>47</v>
      </c>
      <c r="Z489">
        <f t="shared" si="257"/>
        <v>47</v>
      </c>
      <c r="AA489">
        <f t="shared" si="257"/>
        <v>47</v>
      </c>
      <c r="AB489">
        <f t="shared" si="252"/>
        <v>47</v>
      </c>
      <c r="AC489" s="212">
        <f t="shared" si="258"/>
        <v>9.6792052130375839E-3</v>
      </c>
      <c r="AD489" s="212">
        <f t="shared" si="258"/>
        <v>9.6792052130375839E-3</v>
      </c>
      <c r="AE489" s="212">
        <f t="shared" si="258"/>
        <v>9.6792052130375839E-3</v>
      </c>
      <c r="AF489" s="212">
        <f t="shared" si="253"/>
        <v>9.6792052130375839E-3</v>
      </c>
      <c r="AG489" s="166">
        <f t="shared" si="259"/>
        <v>1.2760000000000001E-4</v>
      </c>
      <c r="AH489" s="166">
        <f t="shared" si="259"/>
        <v>1.7219</v>
      </c>
      <c r="AI489" s="166">
        <f t="shared" si="259"/>
        <v>2</v>
      </c>
      <c r="AJ489" s="166">
        <f t="shared" si="254"/>
        <v>3.76611E-4</v>
      </c>
      <c r="AK489" s="114" t="str">
        <f>""</f>
        <v/>
      </c>
      <c r="AL489" s="7" t="str">
        <f>""</f>
        <v/>
      </c>
      <c r="AM489" s="7" t="str">
        <f>""</f>
        <v/>
      </c>
      <c r="AN489" s="7" t="str">
        <f>""</f>
        <v/>
      </c>
      <c r="AO489" s="7" t="str">
        <f>""</f>
        <v/>
      </c>
      <c r="AP489" s="7" t="str">
        <f>""</f>
        <v/>
      </c>
      <c r="AQ489" s="7" t="str">
        <f>""</f>
        <v/>
      </c>
      <c r="AR489" s="7" t="str">
        <f>""</f>
        <v/>
      </c>
      <c r="AS489" s="7" t="str">
        <f>""</f>
        <v/>
      </c>
      <c r="AT489" s="7" t="str">
        <f>""</f>
        <v/>
      </c>
      <c r="AU489" s="7" t="str">
        <f>""</f>
        <v/>
      </c>
      <c r="AV489" s="7" t="str">
        <f>""</f>
        <v/>
      </c>
      <c r="AW489" s="7" t="str">
        <f>""</f>
        <v/>
      </c>
      <c r="AX489" s="7" t="str">
        <f>""</f>
        <v/>
      </c>
      <c r="AY489" s="7" t="str">
        <f>""</f>
        <v/>
      </c>
      <c r="AZ489" s="118">
        <f t="shared" si="260"/>
        <v>1.3</v>
      </c>
      <c r="BA489" s="121" t="str">
        <f>""</f>
        <v/>
      </c>
      <c r="BB489" s="121" t="str">
        <f>""</f>
        <v/>
      </c>
      <c r="BC489" s="121" t="str">
        <f>""</f>
        <v/>
      </c>
    </row>
    <row r="490" spans="1:55" x14ac:dyDescent="0.25">
      <c r="A490" t="str">
        <f t="shared" si="255"/>
        <v>25510520</v>
      </c>
      <c r="D490">
        <v>2</v>
      </c>
      <c r="E490">
        <v>55</v>
      </c>
      <c r="F490">
        <v>105</v>
      </c>
      <c r="G490">
        <v>20</v>
      </c>
      <c r="H490">
        <v>20.9</v>
      </c>
      <c r="I490" t="str">
        <f>""</f>
        <v/>
      </c>
      <c r="J490" t="str">
        <f>""</f>
        <v/>
      </c>
      <c r="K490" t="str">
        <f>""</f>
        <v/>
      </c>
      <c r="L490" t="str">
        <f>""</f>
        <v/>
      </c>
      <c r="M490" s="114">
        <v>2047</v>
      </c>
      <c r="N490" s="7">
        <v>2047</v>
      </c>
      <c r="O490" s="7">
        <v>2047</v>
      </c>
      <c r="P490" s="7">
        <v>2047</v>
      </c>
      <c r="Q490">
        <v>1.3574999999999999</v>
      </c>
      <c r="R490">
        <v>1.3574999999999999</v>
      </c>
      <c r="S490">
        <v>1.3574999999999999</v>
      </c>
      <c r="T490">
        <v>1.3574999999999999</v>
      </c>
      <c r="U490">
        <f t="shared" si="256"/>
        <v>307</v>
      </c>
      <c r="V490">
        <f t="shared" si="256"/>
        <v>307</v>
      </c>
      <c r="W490">
        <f t="shared" si="256"/>
        <v>307</v>
      </c>
      <c r="X490">
        <f t="shared" si="251"/>
        <v>307</v>
      </c>
      <c r="Y490">
        <f t="shared" si="257"/>
        <v>53</v>
      </c>
      <c r="Z490">
        <f t="shared" si="257"/>
        <v>53</v>
      </c>
      <c r="AA490">
        <f t="shared" si="257"/>
        <v>53</v>
      </c>
      <c r="AB490">
        <f t="shared" si="252"/>
        <v>53</v>
      </c>
      <c r="AC490" s="212">
        <f t="shared" si="258"/>
        <v>1.2477340862715462E-2</v>
      </c>
      <c r="AD490" s="212">
        <f t="shared" si="258"/>
        <v>1.2477340862715462E-2</v>
      </c>
      <c r="AE490" s="212">
        <f t="shared" si="258"/>
        <v>1.2477340862715462E-2</v>
      </c>
      <c r="AF490" s="212">
        <f t="shared" si="253"/>
        <v>1.2477340862715462E-2</v>
      </c>
      <c r="AG490" s="166">
        <f t="shared" si="259"/>
        <v>1.2760000000000001E-4</v>
      </c>
      <c r="AH490" s="166">
        <f t="shared" si="259"/>
        <v>1.7219</v>
      </c>
      <c r="AI490" s="166">
        <f t="shared" si="259"/>
        <v>2</v>
      </c>
      <c r="AJ490" s="166">
        <f t="shared" si="254"/>
        <v>3.76611E-4</v>
      </c>
      <c r="AK490" s="114" t="str">
        <f>""</f>
        <v/>
      </c>
      <c r="AL490" s="7" t="str">
        <f>""</f>
        <v/>
      </c>
      <c r="AM490" s="7" t="str">
        <f>""</f>
        <v/>
      </c>
      <c r="AN490" s="7" t="str">
        <f>""</f>
        <v/>
      </c>
      <c r="AO490" s="7" t="str">
        <f>""</f>
        <v/>
      </c>
      <c r="AP490" s="7" t="str">
        <f>""</f>
        <v/>
      </c>
      <c r="AQ490" s="7" t="str">
        <f>""</f>
        <v/>
      </c>
      <c r="AR490" s="7" t="str">
        <f>""</f>
        <v/>
      </c>
      <c r="AS490" s="7" t="str">
        <f>""</f>
        <v/>
      </c>
      <c r="AT490" s="7" t="str">
        <f>""</f>
        <v/>
      </c>
      <c r="AU490" s="7" t="str">
        <f>""</f>
        <v/>
      </c>
      <c r="AV490" s="7" t="str">
        <f>""</f>
        <v/>
      </c>
      <c r="AW490" s="7" t="str">
        <f>""</f>
        <v/>
      </c>
      <c r="AX490" s="7" t="str">
        <f>""</f>
        <v/>
      </c>
      <c r="AY490" s="7" t="str">
        <f>""</f>
        <v/>
      </c>
      <c r="AZ490" s="118">
        <f t="shared" si="260"/>
        <v>1.4</v>
      </c>
      <c r="BA490" s="121" t="str">
        <f>""</f>
        <v/>
      </c>
      <c r="BB490" s="121" t="str">
        <f>""</f>
        <v/>
      </c>
      <c r="BC490" s="121" t="str">
        <f>""</f>
        <v/>
      </c>
    </row>
    <row r="491" spans="1:55" x14ac:dyDescent="0.25">
      <c r="A491" t="str">
        <f t="shared" si="255"/>
        <v>25511520</v>
      </c>
      <c r="D491">
        <v>2</v>
      </c>
      <c r="E491">
        <v>55</v>
      </c>
      <c r="F491">
        <v>115</v>
      </c>
      <c r="G491">
        <v>20</v>
      </c>
      <c r="H491">
        <v>20.9</v>
      </c>
      <c r="I491" t="str">
        <f>""</f>
        <v/>
      </c>
      <c r="J491" t="str">
        <f>""</f>
        <v/>
      </c>
      <c r="K491" t="str">
        <f>""</f>
        <v/>
      </c>
      <c r="L491" t="str">
        <f>""</f>
        <v/>
      </c>
      <c r="M491" s="114">
        <v>2269.5</v>
      </c>
      <c r="N491" s="7">
        <v>2269.5</v>
      </c>
      <c r="O491" s="7">
        <v>2269.5</v>
      </c>
      <c r="P491" s="7">
        <v>2269.5</v>
      </c>
      <c r="Q491">
        <v>1.3574999999999999</v>
      </c>
      <c r="R491">
        <v>1.3574999999999999</v>
      </c>
      <c r="S491">
        <v>1.3574999999999999</v>
      </c>
      <c r="T491">
        <v>1.3574999999999999</v>
      </c>
      <c r="U491">
        <f t="shared" si="256"/>
        <v>341</v>
      </c>
      <c r="V491">
        <f t="shared" si="256"/>
        <v>341</v>
      </c>
      <c r="W491">
        <f t="shared" si="256"/>
        <v>341</v>
      </c>
      <c r="X491">
        <f t="shared" si="251"/>
        <v>341</v>
      </c>
      <c r="Y491">
        <f t="shared" si="257"/>
        <v>59</v>
      </c>
      <c r="Z491">
        <f t="shared" si="257"/>
        <v>59</v>
      </c>
      <c r="AA491">
        <f t="shared" si="257"/>
        <v>59</v>
      </c>
      <c r="AB491">
        <f t="shared" si="252"/>
        <v>59</v>
      </c>
      <c r="AC491" s="212">
        <f t="shared" si="258"/>
        <v>1.5665592209529018E-2</v>
      </c>
      <c r="AD491" s="212">
        <f t="shared" si="258"/>
        <v>1.5665592209529018E-2</v>
      </c>
      <c r="AE491" s="212">
        <f t="shared" si="258"/>
        <v>1.5665592209529018E-2</v>
      </c>
      <c r="AF491" s="212">
        <f t="shared" si="253"/>
        <v>1.5665592209529018E-2</v>
      </c>
      <c r="AG491" s="166">
        <f t="shared" si="259"/>
        <v>1.2760000000000001E-4</v>
      </c>
      <c r="AH491" s="166">
        <f t="shared" si="259"/>
        <v>1.7219</v>
      </c>
      <c r="AI491" s="166">
        <f t="shared" si="259"/>
        <v>2</v>
      </c>
      <c r="AJ491" s="166">
        <f t="shared" si="254"/>
        <v>3.76611E-4</v>
      </c>
      <c r="AK491" s="114" t="str">
        <f>""</f>
        <v/>
      </c>
      <c r="AL491" s="7" t="str">
        <f>""</f>
        <v/>
      </c>
      <c r="AM491" s="7" t="str">
        <f>""</f>
        <v/>
      </c>
      <c r="AN491" s="7" t="str">
        <f>""</f>
        <v/>
      </c>
      <c r="AO491" s="7" t="str">
        <f>""</f>
        <v/>
      </c>
      <c r="AP491" s="7" t="str">
        <f>""</f>
        <v/>
      </c>
      <c r="AQ491" s="7" t="str">
        <f>""</f>
        <v/>
      </c>
      <c r="AR491" s="7" t="str">
        <f>""</f>
        <v/>
      </c>
      <c r="AS491" s="7" t="str">
        <f>""</f>
        <v/>
      </c>
      <c r="AT491" s="7" t="str">
        <f>""</f>
        <v/>
      </c>
      <c r="AU491" s="7" t="str">
        <f>""</f>
        <v/>
      </c>
      <c r="AV491" s="7" t="str">
        <f>""</f>
        <v/>
      </c>
      <c r="AW491" s="7" t="str">
        <f>""</f>
        <v/>
      </c>
      <c r="AX491" s="7" t="str">
        <f>""</f>
        <v/>
      </c>
      <c r="AY491" s="7" t="str">
        <f>""</f>
        <v/>
      </c>
      <c r="AZ491" s="118">
        <f t="shared" si="260"/>
        <v>1.5</v>
      </c>
      <c r="BA491" s="121" t="str">
        <f>""</f>
        <v/>
      </c>
      <c r="BB491" s="121" t="str">
        <f>""</f>
        <v/>
      </c>
      <c r="BC491" s="121" t="str">
        <f>""</f>
        <v/>
      </c>
    </row>
    <row r="492" spans="1:55" x14ac:dyDescent="0.25">
      <c r="A492" t="str">
        <f t="shared" si="255"/>
        <v>25513520</v>
      </c>
      <c r="D492">
        <v>2</v>
      </c>
      <c r="E492">
        <v>55</v>
      </c>
      <c r="F492">
        <v>135</v>
      </c>
      <c r="G492">
        <v>20</v>
      </c>
      <c r="H492">
        <v>20.9</v>
      </c>
      <c r="I492" t="str">
        <f>""</f>
        <v/>
      </c>
      <c r="J492" t="str">
        <f>""</f>
        <v/>
      </c>
      <c r="K492" t="str">
        <f>""</f>
        <v/>
      </c>
      <c r="L492" t="str">
        <f>""</f>
        <v/>
      </c>
      <c r="M492" s="114">
        <v>2714.5</v>
      </c>
      <c r="N492" s="7">
        <v>2714.5</v>
      </c>
      <c r="O492" s="7">
        <v>2714.5</v>
      </c>
      <c r="P492" s="7">
        <v>2714.5</v>
      </c>
      <c r="Q492">
        <v>1.3574999999999999</v>
      </c>
      <c r="R492">
        <v>1.3574999999999999</v>
      </c>
      <c r="S492">
        <v>1.3574999999999999</v>
      </c>
      <c r="T492">
        <v>1.3574999999999999</v>
      </c>
      <c r="U492">
        <f t="shared" si="256"/>
        <v>408</v>
      </c>
      <c r="V492">
        <f t="shared" si="256"/>
        <v>408</v>
      </c>
      <c r="W492">
        <f t="shared" si="256"/>
        <v>408</v>
      </c>
      <c r="X492">
        <f t="shared" si="251"/>
        <v>408</v>
      </c>
      <c r="Y492">
        <f t="shared" si="257"/>
        <v>70</v>
      </c>
      <c r="Z492">
        <f t="shared" si="257"/>
        <v>70</v>
      </c>
      <c r="AA492">
        <f t="shared" si="257"/>
        <v>70</v>
      </c>
      <c r="AB492">
        <f t="shared" si="252"/>
        <v>70</v>
      </c>
      <c r="AC492" s="212">
        <f t="shared" si="258"/>
        <v>2.2619349386490198E-2</v>
      </c>
      <c r="AD492" s="212">
        <f t="shared" si="258"/>
        <v>2.2619349386490198E-2</v>
      </c>
      <c r="AE492" s="212">
        <f t="shared" si="258"/>
        <v>2.2619349386490198E-2</v>
      </c>
      <c r="AF492" s="212">
        <f t="shared" si="253"/>
        <v>2.2619349386490198E-2</v>
      </c>
      <c r="AG492" s="166">
        <f t="shared" si="259"/>
        <v>1.2760000000000001E-4</v>
      </c>
      <c r="AH492" s="166">
        <f t="shared" si="259"/>
        <v>1.7219</v>
      </c>
      <c r="AI492" s="166">
        <f t="shared" si="259"/>
        <v>2</v>
      </c>
      <c r="AJ492" s="166">
        <f t="shared" si="254"/>
        <v>3.76611E-4</v>
      </c>
      <c r="AK492" s="114" t="str">
        <f>""</f>
        <v/>
      </c>
      <c r="AL492" s="7" t="str">
        <f>""</f>
        <v/>
      </c>
      <c r="AM492" s="7" t="str">
        <f>""</f>
        <v/>
      </c>
      <c r="AN492" s="7" t="str">
        <f>""</f>
        <v/>
      </c>
      <c r="AO492" s="7" t="str">
        <f>""</f>
        <v/>
      </c>
      <c r="AP492" s="7" t="str">
        <f>""</f>
        <v/>
      </c>
      <c r="AQ492" s="7" t="str">
        <f>""</f>
        <v/>
      </c>
      <c r="AR492" s="7" t="str">
        <f>""</f>
        <v/>
      </c>
      <c r="AS492" s="7" t="str">
        <f>""</f>
        <v/>
      </c>
      <c r="AT492" s="7" t="str">
        <f>""</f>
        <v/>
      </c>
      <c r="AU492" s="7" t="str">
        <f>""</f>
        <v/>
      </c>
      <c r="AV492" s="7" t="str">
        <f>""</f>
        <v/>
      </c>
      <c r="AW492" s="7" t="str">
        <f>""</f>
        <v/>
      </c>
      <c r="AX492" s="7" t="str">
        <f>""</f>
        <v/>
      </c>
      <c r="AY492" s="7" t="str">
        <f>""</f>
        <v/>
      </c>
      <c r="AZ492" s="118">
        <f t="shared" si="260"/>
        <v>1.8</v>
      </c>
      <c r="BA492" s="121" t="str">
        <f>""</f>
        <v/>
      </c>
      <c r="BB492" s="121" t="str">
        <f>""</f>
        <v/>
      </c>
      <c r="BC492" s="121" t="str">
        <f>""</f>
        <v/>
      </c>
    </row>
    <row r="493" spans="1:55" x14ac:dyDescent="0.25">
      <c r="A493" t="str">
        <f t="shared" si="255"/>
        <v>25515520</v>
      </c>
      <c r="D493">
        <v>2</v>
      </c>
      <c r="E493">
        <v>55</v>
      </c>
      <c r="F493">
        <v>155</v>
      </c>
      <c r="G493">
        <v>20</v>
      </c>
      <c r="H493">
        <v>20.9</v>
      </c>
      <c r="I493" t="str">
        <f>""</f>
        <v/>
      </c>
      <c r="J493" t="str">
        <f>""</f>
        <v/>
      </c>
      <c r="K493" t="str">
        <f>""</f>
        <v/>
      </c>
      <c r="L493" t="str">
        <f>""</f>
        <v/>
      </c>
      <c r="M493" s="114">
        <v>3159.5</v>
      </c>
      <c r="N493" s="7">
        <v>3159.5</v>
      </c>
      <c r="O493" s="7">
        <v>3159.5</v>
      </c>
      <c r="P493" s="7">
        <v>3159.5</v>
      </c>
      <c r="Q493">
        <v>1.3574999999999999</v>
      </c>
      <c r="R493">
        <v>1.3574999999999999</v>
      </c>
      <c r="S493">
        <v>1.3574999999999999</v>
      </c>
      <c r="T493">
        <v>1.3574999999999999</v>
      </c>
      <c r="U493">
        <f t="shared" si="256"/>
        <v>475</v>
      </c>
      <c r="V493">
        <f t="shared" si="256"/>
        <v>475</v>
      </c>
      <c r="W493">
        <f t="shared" si="256"/>
        <v>475</v>
      </c>
      <c r="X493">
        <f t="shared" si="251"/>
        <v>475</v>
      </c>
      <c r="Y493">
        <f t="shared" si="257"/>
        <v>82</v>
      </c>
      <c r="Z493">
        <f t="shared" si="257"/>
        <v>82</v>
      </c>
      <c r="AA493">
        <f t="shared" si="257"/>
        <v>82</v>
      </c>
      <c r="AB493">
        <f t="shared" si="252"/>
        <v>82</v>
      </c>
      <c r="AC493" s="212">
        <f t="shared" si="258"/>
        <v>3.1758913585036061E-2</v>
      </c>
      <c r="AD493" s="212">
        <f t="shared" si="258"/>
        <v>3.1758913585036061E-2</v>
      </c>
      <c r="AE493" s="212">
        <f t="shared" si="258"/>
        <v>3.1758913585036061E-2</v>
      </c>
      <c r="AF493" s="212">
        <f t="shared" si="253"/>
        <v>3.1758913585036061E-2</v>
      </c>
      <c r="AG493" s="166">
        <f t="shared" si="259"/>
        <v>1.2760000000000001E-4</v>
      </c>
      <c r="AH493" s="166">
        <f t="shared" si="259"/>
        <v>1.7219</v>
      </c>
      <c r="AI493" s="166">
        <f t="shared" si="259"/>
        <v>2</v>
      </c>
      <c r="AJ493" s="166">
        <f t="shared" si="254"/>
        <v>3.76611E-4</v>
      </c>
      <c r="AK493" s="114" t="str">
        <f>""</f>
        <v/>
      </c>
      <c r="AL493" s="7" t="str">
        <f>""</f>
        <v/>
      </c>
      <c r="AM493" s="7" t="str">
        <f>""</f>
        <v/>
      </c>
      <c r="AN493" s="7" t="str">
        <f>""</f>
        <v/>
      </c>
      <c r="AO493" s="7" t="str">
        <f>""</f>
        <v/>
      </c>
      <c r="AP493" s="7" t="str">
        <f>""</f>
        <v/>
      </c>
      <c r="AQ493" s="7" t="str">
        <f>""</f>
        <v/>
      </c>
      <c r="AR493" s="7" t="str">
        <f>""</f>
        <v/>
      </c>
      <c r="AS493" s="7" t="str">
        <f>""</f>
        <v/>
      </c>
      <c r="AT493" s="7" t="str">
        <f>""</f>
        <v/>
      </c>
      <c r="AU493" s="7" t="str">
        <f>""</f>
        <v/>
      </c>
      <c r="AV493" s="7" t="str">
        <f>""</f>
        <v/>
      </c>
      <c r="AW493" s="7" t="str">
        <f>""</f>
        <v/>
      </c>
      <c r="AX493" s="7" t="str">
        <f>""</f>
        <v/>
      </c>
      <c r="AY493" s="7" t="str">
        <f>""</f>
        <v/>
      </c>
      <c r="AZ493" s="118">
        <f t="shared" si="260"/>
        <v>2.1</v>
      </c>
      <c r="BA493" s="121" t="str">
        <f>""</f>
        <v/>
      </c>
      <c r="BB493" s="121" t="str">
        <f>""</f>
        <v/>
      </c>
      <c r="BC493" s="121" t="str">
        <f>""</f>
        <v/>
      </c>
    </row>
    <row r="494" spans="1:55" x14ac:dyDescent="0.25">
      <c r="A494" t="str">
        <f t="shared" si="255"/>
        <v>25517520</v>
      </c>
      <c r="D494">
        <v>2</v>
      </c>
      <c r="E494">
        <v>55</v>
      </c>
      <c r="F494">
        <v>175</v>
      </c>
      <c r="G494">
        <v>20</v>
      </c>
      <c r="H494">
        <v>20.9</v>
      </c>
      <c r="I494" t="str">
        <f>""</f>
        <v/>
      </c>
      <c r="J494" t="str">
        <f>""</f>
        <v/>
      </c>
      <c r="K494" t="str">
        <f>""</f>
        <v/>
      </c>
      <c r="L494" t="str">
        <f>""</f>
        <v/>
      </c>
      <c r="M494" s="114">
        <v>3604.5</v>
      </c>
      <c r="N494" s="7">
        <v>3604.5</v>
      </c>
      <c r="O494" s="7">
        <v>3604.5</v>
      </c>
      <c r="P494" s="7">
        <v>3604.5</v>
      </c>
      <c r="Q494">
        <v>1.3574999999999999</v>
      </c>
      <c r="R494">
        <v>1.3574999999999999</v>
      </c>
      <c r="S494">
        <v>1.3574999999999999</v>
      </c>
      <c r="T494">
        <v>1.3574999999999999</v>
      </c>
      <c r="U494">
        <f t="shared" si="256"/>
        <v>541</v>
      </c>
      <c r="V494">
        <f t="shared" si="256"/>
        <v>541</v>
      </c>
      <c r="W494">
        <f t="shared" si="256"/>
        <v>541</v>
      </c>
      <c r="X494">
        <f t="shared" si="251"/>
        <v>541</v>
      </c>
      <c r="Y494">
        <f t="shared" si="257"/>
        <v>93</v>
      </c>
      <c r="Z494">
        <f t="shared" si="257"/>
        <v>93</v>
      </c>
      <c r="AA494">
        <f t="shared" si="257"/>
        <v>93</v>
      </c>
      <c r="AB494">
        <f t="shared" si="252"/>
        <v>93</v>
      </c>
      <c r="AC494" s="212">
        <f t="shared" si="258"/>
        <v>4.1770418182796878E-2</v>
      </c>
      <c r="AD494" s="212">
        <f t="shared" si="258"/>
        <v>4.1770418182796878E-2</v>
      </c>
      <c r="AE494" s="212">
        <f t="shared" si="258"/>
        <v>4.1770418182796878E-2</v>
      </c>
      <c r="AF494" s="212">
        <f t="shared" si="253"/>
        <v>4.1770418182796878E-2</v>
      </c>
      <c r="AG494" s="166">
        <f t="shared" si="259"/>
        <v>1.2760000000000001E-4</v>
      </c>
      <c r="AH494" s="166">
        <f t="shared" si="259"/>
        <v>1.7219</v>
      </c>
      <c r="AI494" s="166">
        <f t="shared" si="259"/>
        <v>2</v>
      </c>
      <c r="AJ494" s="166">
        <f t="shared" si="254"/>
        <v>3.76611E-4</v>
      </c>
      <c r="AK494" s="114" t="str">
        <f>""</f>
        <v/>
      </c>
      <c r="AL494" s="7" t="str">
        <f>""</f>
        <v/>
      </c>
      <c r="AM494" s="7" t="str">
        <f>""</f>
        <v/>
      </c>
      <c r="AN494" s="7" t="str">
        <f>""</f>
        <v/>
      </c>
      <c r="AO494" s="7" t="str">
        <f>""</f>
        <v/>
      </c>
      <c r="AP494" s="7" t="str">
        <f>""</f>
        <v/>
      </c>
      <c r="AQ494" s="7" t="str">
        <f>""</f>
        <v/>
      </c>
      <c r="AR494" s="7" t="str">
        <f>""</f>
        <v/>
      </c>
      <c r="AS494" s="7" t="str">
        <f>""</f>
        <v/>
      </c>
      <c r="AT494" s="7" t="str">
        <f>""</f>
        <v/>
      </c>
      <c r="AU494" s="7" t="str">
        <f>""</f>
        <v/>
      </c>
      <c r="AV494" s="7" t="str">
        <f>""</f>
        <v/>
      </c>
      <c r="AW494" s="7" t="str">
        <f>""</f>
        <v/>
      </c>
      <c r="AX494" s="7" t="str">
        <f>""</f>
        <v/>
      </c>
      <c r="AY494" s="7" t="str">
        <f>""</f>
        <v/>
      </c>
      <c r="AZ494" s="118">
        <f t="shared" si="260"/>
        <v>2.2999999999999998</v>
      </c>
      <c r="BA494" s="121" t="str">
        <f>""</f>
        <v/>
      </c>
      <c r="BB494" s="121" t="str">
        <f>""</f>
        <v/>
      </c>
      <c r="BC494" s="121" t="str">
        <f>""</f>
        <v/>
      </c>
    </row>
    <row r="495" spans="1:55" x14ac:dyDescent="0.25">
      <c r="A495" t="str">
        <f t="shared" si="255"/>
        <v>25519520</v>
      </c>
      <c r="D495">
        <v>2</v>
      </c>
      <c r="E495">
        <v>55</v>
      </c>
      <c r="F495">
        <v>195</v>
      </c>
      <c r="G495">
        <v>20</v>
      </c>
      <c r="H495">
        <v>20.9</v>
      </c>
      <c r="I495" t="str">
        <f>""</f>
        <v/>
      </c>
      <c r="J495" t="str">
        <f>""</f>
        <v/>
      </c>
      <c r="K495" t="str">
        <f>""</f>
        <v/>
      </c>
      <c r="L495" t="str">
        <f>""</f>
        <v/>
      </c>
      <c r="M495" s="114">
        <v>4049.5</v>
      </c>
      <c r="N495" s="7">
        <v>4049.5</v>
      </c>
      <c r="O495" s="7">
        <v>4049.5</v>
      </c>
      <c r="P495" s="7">
        <v>4049.5</v>
      </c>
      <c r="Q495">
        <v>1.3574999999999999</v>
      </c>
      <c r="R495">
        <v>1.3574999999999999</v>
      </c>
      <c r="S495">
        <v>1.3574999999999999</v>
      </c>
      <c r="T495">
        <v>1.3574999999999999</v>
      </c>
      <c r="U495">
        <f t="shared" si="256"/>
        <v>608</v>
      </c>
      <c r="V495">
        <f t="shared" si="256"/>
        <v>608</v>
      </c>
      <c r="W495">
        <f t="shared" si="256"/>
        <v>608</v>
      </c>
      <c r="X495">
        <f t="shared" si="251"/>
        <v>608</v>
      </c>
      <c r="Y495">
        <f t="shared" si="257"/>
        <v>105</v>
      </c>
      <c r="Z495">
        <f t="shared" si="257"/>
        <v>105</v>
      </c>
      <c r="AA495">
        <f t="shared" si="257"/>
        <v>105</v>
      </c>
      <c r="AB495">
        <f t="shared" si="252"/>
        <v>105</v>
      </c>
      <c r="AC495" s="212">
        <f t="shared" si="258"/>
        <v>5.4340234441945662E-2</v>
      </c>
      <c r="AD495" s="212">
        <f t="shared" si="258"/>
        <v>5.4340234441945662E-2</v>
      </c>
      <c r="AE495" s="212">
        <f t="shared" si="258"/>
        <v>5.4340234441945662E-2</v>
      </c>
      <c r="AF495" s="212">
        <f t="shared" si="253"/>
        <v>5.4340234441945662E-2</v>
      </c>
      <c r="AG495" s="166">
        <f t="shared" si="259"/>
        <v>1.2760000000000001E-4</v>
      </c>
      <c r="AH495" s="166">
        <f t="shared" si="259"/>
        <v>1.7219</v>
      </c>
      <c r="AI495" s="166">
        <f t="shared" si="259"/>
        <v>2</v>
      </c>
      <c r="AJ495" s="166">
        <f t="shared" si="254"/>
        <v>3.76611E-4</v>
      </c>
      <c r="AK495" s="114" t="str">
        <f>""</f>
        <v/>
      </c>
      <c r="AL495" s="7" t="str">
        <f>""</f>
        <v/>
      </c>
      <c r="AM495" s="7" t="str">
        <f>""</f>
        <v/>
      </c>
      <c r="AN495" s="7" t="str">
        <f>""</f>
        <v/>
      </c>
      <c r="AO495" s="7" t="str">
        <f>""</f>
        <v/>
      </c>
      <c r="AP495" s="7" t="str">
        <f>""</f>
        <v/>
      </c>
      <c r="AQ495" s="7" t="str">
        <f>""</f>
        <v/>
      </c>
      <c r="AR495" s="7" t="str">
        <f>""</f>
        <v/>
      </c>
      <c r="AS495" s="7" t="str">
        <f>""</f>
        <v/>
      </c>
      <c r="AT495" s="7" t="str">
        <f>""</f>
        <v/>
      </c>
      <c r="AU495" s="7" t="str">
        <f>""</f>
        <v/>
      </c>
      <c r="AV495" s="7" t="str">
        <f>""</f>
        <v/>
      </c>
      <c r="AW495" s="7" t="str">
        <f>""</f>
        <v/>
      </c>
      <c r="AX495" s="7" t="str">
        <f>""</f>
        <v/>
      </c>
      <c r="AY495" s="7" t="str">
        <f>""</f>
        <v/>
      </c>
      <c r="AZ495" s="118">
        <f t="shared" si="260"/>
        <v>2.6</v>
      </c>
      <c r="BA495" s="121" t="str">
        <f>""</f>
        <v/>
      </c>
      <c r="BB495" s="121" t="str">
        <f>""</f>
        <v/>
      </c>
      <c r="BC495" s="121" t="str">
        <f>""</f>
        <v/>
      </c>
    </row>
    <row r="496" spans="1:55" x14ac:dyDescent="0.25">
      <c r="A496" t="str">
        <f t="shared" si="255"/>
        <v>25521520</v>
      </c>
      <c r="D496">
        <v>2</v>
      </c>
      <c r="E496">
        <v>55</v>
      </c>
      <c r="F496">
        <v>215</v>
      </c>
      <c r="G496">
        <v>20</v>
      </c>
      <c r="H496">
        <v>20.9</v>
      </c>
      <c r="I496" t="str">
        <f>""</f>
        <v/>
      </c>
      <c r="J496" t="str">
        <f>""</f>
        <v/>
      </c>
      <c r="K496" t="str">
        <f>""</f>
        <v/>
      </c>
      <c r="L496" t="str">
        <f>""</f>
        <v/>
      </c>
      <c r="M496" s="114">
        <v>4494.5</v>
      </c>
      <c r="N496" s="7">
        <v>4494.5</v>
      </c>
      <c r="O496" s="7">
        <v>4494.5</v>
      </c>
      <c r="P496" s="7">
        <v>4494.5</v>
      </c>
      <c r="Q496">
        <v>1.3574999999999999</v>
      </c>
      <c r="R496">
        <v>1.3574999999999999</v>
      </c>
      <c r="S496">
        <v>1.3574999999999999</v>
      </c>
      <c r="T496">
        <v>1.3574999999999999</v>
      </c>
      <c r="U496">
        <f t="shared" si="256"/>
        <v>675</v>
      </c>
      <c r="V496">
        <f t="shared" si="256"/>
        <v>675</v>
      </c>
      <c r="W496">
        <f t="shared" si="256"/>
        <v>675</v>
      </c>
      <c r="X496">
        <f t="shared" si="251"/>
        <v>675</v>
      </c>
      <c r="Y496">
        <f t="shared" si="257"/>
        <v>116</v>
      </c>
      <c r="Z496">
        <f t="shared" si="257"/>
        <v>116</v>
      </c>
      <c r="AA496">
        <f t="shared" si="257"/>
        <v>116</v>
      </c>
      <c r="AB496">
        <f t="shared" si="252"/>
        <v>116</v>
      </c>
      <c r="AC496" s="212">
        <f t="shared" si="258"/>
        <v>6.7661391427859943E-2</v>
      </c>
      <c r="AD496" s="212">
        <f t="shared" si="258"/>
        <v>6.7661391427859943E-2</v>
      </c>
      <c r="AE496" s="212">
        <f t="shared" si="258"/>
        <v>6.7661391427859943E-2</v>
      </c>
      <c r="AF496" s="212">
        <f t="shared" si="253"/>
        <v>6.7661391427859943E-2</v>
      </c>
      <c r="AG496" s="166">
        <f t="shared" si="259"/>
        <v>1.2760000000000001E-4</v>
      </c>
      <c r="AH496" s="166">
        <f t="shared" si="259"/>
        <v>1.7219</v>
      </c>
      <c r="AI496" s="166">
        <f t="shared" si="259"/>
        <v>2</v>
      </c>
      <c r="AJ496" s="166">
        <f t="shared" si="254"/>
        <v>3.76611E-4</v>
      </c>
      <c r="AK496" s="114" t="str">
        <f>""</f>
        <v/>
      </c>
      <c r="AL496" s="7" t="str">
        <f>""</f>
        <v/>
      </c>
      <c r="AM496" s="7" t="str">
        <f>""</f>
        <v/>
      </c>
      <c r="AN496" s="7" t="str">
        <f>""</f>
        <v/>
      </c>
      <c r="AO496" s="7" t="str">
        <f>""</f>
        <v/>
      </c>
      <c r="AP496" s="7" t="str">
        <f>""</f>
        <v/>
      </c>
      <c r="AQ496" s="7" t="str">
        <f>""</f>
        <v/>
      </c>
      <c r="AR496" s="7" t="str">
        <f>""</f>
        <v/>
      </c>
      <c r="AS496" s="7" t="str">
        <f>""</f>
        <v/>
      </c>
      <c r="AT496" s="7" t="str">
        <f>""</f>
        <v/>
      </c>
      <c r="AU496" s="7" t="str">
        <f>""</f>
        <v/>
      </c>
      <c r="AV496" s="7" t="str">
        <f>""</f>
        <v/>
      </c>
      <c r="AW496" s="7" t="str">
        <f>""</f>
        <v/>
      </c>
      <c r="AX496" s="7" t="str">
        <f>""</f>
        <v/>
      </c>
      <c r="AY496" s="7" t="str">
        <f>""</f>
        <v/>
      </c>
      <c r="AZ496" s="118">
        <f t="shared" si="260"/>
        <v>2.9</v>
      </c>
      <c r="BA496" s="121" t="str">
        <f>""</f>
        <v/>
      </c>
      <c r="BB496" s="121" t="str">
        <f>""</f>
        <v/>
      </c>
      <c r="BC496" s="121" t="str">
        <f>""</f>
        <v/>
      </c>
    </row>
    <row r="497" spans="1:55" x14ac:dyDescent="0.25">
      <c r="A497" t="str">
        <f t="shared" si="255"/>
        <v>25523520</v>
      </c>
      <c r="D497">
        <v>2</v>
      </c>
      <c r="E497">
        <v>55</v>
      </c>
      <c r="F497">
        <v>235</v>
      </c>
      <c r="G497">
        <v>20</v>
      </c>
      <c r="H497">
        <v>20.9</v>
      </c>
      <c r="I497" t="str">
        <f>""</f>
        <v/>
      </c>
      <c r="J497" t="str">
        <f>""</f>
        <v/>
      </c>
      <c r="K497" t="str">
        <f>""</f>
        <v/>
      </c>
      <c r="L497" t="str">
        <f>""</f>
        <v/>
      </c>
      <c r="M497" s="114">
        <v>4939.5</v>
      </c>
      <c r="N497" s="7">
        <v>4939.5</v>
      </c>
      <c r="O497" s="7">
        <v>4939.5</v>
      </c>
      <c r="P497" s="7">
        <v>4939.5</v>
      </c>
      <c r="Q497">
        <v>1.3574999999999999</v>
      </c>
      <c r="R497">
        <v>1.3574999999999999</v>
      </c>
      <c r="S497">
        <v>1.3574999999999999</v>
      </c>
      <c r="T497">
        <v>1.3574999999999999</v>
      </c>
      <c r="U497">
        <f t="shared" si="256"/>
        <v>742</v>
      </c>
      <c r="V497">
        <f t="shared" si="256"/>
        <v>742</v>
      </c>
      <c r="W497">
        <f t="shared" si="256"/>
        <v>742</v>
      </c>
      <c r="X497">
        <f t="shared" si="251"/>
        <v>742</v>
      </c>
      <c r="Y497">
        <f t="shared" si="257"/>
        <v>128</v>
      </c>
      <c r="Z497">
        <f t="shared" si="257"/>
        <v>128</v>
      </c>
      <c r="AA497">
        <f t="shared" si="257"/>
        <v>128</v>
      </c>
      <c r="AB497">
        <f t="shared" si="252"/>
        <v>128</v>
      </c>
      <c r="AC497" s="212">
        <f t="shared" si="258"/>
        <v>8.3918477159858534E-2</v>
      </c>
      <c r="AD497" s="212">
        <f t="shared" si="258"/>
        <v>8.3918477159858534E-2</v>
      </c>
      <c r="AE497" s="212">
        <f t="shared" si="258"/>
        <v>8.3918477159858534E-2</v>
      </c>
      <c r="AF497" s="212">
        <f t="shared" si="253"/>
        <v>8.3918477159858534E-2</v>
      </c>
      <c r="AG497" s="166">
        <f t="shared" si="259"/>
        <v>1.2760000000000001E-4</v>
      </c>
      <c r="AH497" s="166">
        <f t="shared" si="259"/>
        <v>1.7219</v>
      </c>
      <c r="AI497" s="166">
        <f t="shared" si="259"/>
        <v>2</v>
      </c>
      <c r="AJ497" s="166">
        <f t="shared" si="254"/>
        <v>3.76611E-4</v>
      </c>
      <c r="AK497" s="114" t="str">
        <f>""</f>
        <v/>
      </c>
      <c r="AL497" s="7" t="str">
        <f>""</f>
        <v/>
      </c>
      <c r="AM497" s="7" t="str">
        <f>""</f>
        <v/>
      </c>
      <c r="AN497" s="7" t="str">
        <f>""</f>
        <v/>
      </c>
      <c r="AO497" s="7" t="str">
        <f>""</f>
        <v/>
      </c>
      <c r="AP497" s="7" t="str">
        <f>""</f>
        <v/>
      </c>
      <c r="AQ497" s="7" t="str">
        <f>""</f>
        <v/>
      </c>
      <c r="AR497" s="7" t="str">
        <f>""</f>
        <v/>
      </c>
      <c r="AS497" s="7" t="str">
        <f>""</f>
        <v/>
      </c>
      <c r="AT497" s="7" t="str">
        <f>""</f>
        <v/>
      </c>
      <c r="AU497" s="7" t="str">
        <f>""</f>
        <v/>
      </c>
      <c r="AV497" s="7" t="str">
        <f>""</f>
        <v/>
      </c>
      <c r="AW497" s="7" t="str">
        <f>""</f>
        <v/>
      </c>
      <c r="AX497" s="7" t="str">
        <f>""</f>
        <v/>
      </c>
      <c r="AY497" s="7" t="str">
        <f>""</f>
        <v/>
      </c>
      <c r="AZ497" s="118">
        <f t="shared" si="260"/>
        <v>3.1</v>
      </c>
      <c r="BA497" s="121" t="str">
        <f>""</f>
        <v/>
      </c>
      <c r="BB497" s="121" t="str">
        <f>""</f>
        <v/>
      </c>
      <c r="BC497" s="121" t="str">
        <f>""</f>
        <v/>
      </c>
    </row>
    <row r="498" spans="1:55" x14ac:dyDescent="0.25">
      <c r="A498" t="str">
        <f t="shared" si="255"/>
        <v>2605520</v>
      </c>
      <c r="D498">
        <v>2</v>
      </c>
      <c r="E498">
        <v>60</v>
      </c>
      <c r="F498">
        <v>55</v>
      </c>
      <c r="G498">
        <v>20</v>
      </c>
      <c r="H498">
        <v>20.9</v>
      </c>
      <c r="I498" t="str">
        <f>""</f>
        <v/>
      </c>
      <c r="J498" t="str">
        <f>""</f>
        <v/>
      </c>
      <c r="K498" t="str">
        <f>""</f>
        <v/>
      </c>
      <c r="L498" t="str">
        <f>""</f>
        <v/>
      </c>
      <c r="M498" s="114">
        <v>960.54</v>
      </c>
      <c r="N498" s="7">
        <v>960.54</v>
      </c>
      <c r="O498" s="7">
        <v>960.54</v>
      </c>
      <c r="P498" s="7">
        <v>960.54</v>
      </c>
      <c r="Q498">
        <v>1.3443000000000001</v>
      </c>
      <c r="R498">
        <v>1.3443000000000001</v>
      </c>
      <c r="S498">
        <v>1.3443000000000001</v>
      </c>
      <c r="T498">
        <v>1.3443000000000001</v>
      </c>
      <c r="U498">
        <f t="shared" si="256"/>
        <v>147</v>
      </c>
      <c r="V498">
        <f t="shared" si="256"/>
        <v>147</v>
      </c>
      <c r="W498">
        <f t="shared" si="256"/>
        <v>147</v>
      </c>
      <c r="X498">
        <f t="shared" si="251"/>
        <v>147</v>
      </c>
      <c r="Y498">
        <f t="shared" si="257"/>
        <v>25</v>
      </c>
      <c r="Z498">
        <f t="shared" si="257"/>
        <v>25</v>
      </c>
      <c r="AA498">
        <f t="shared" si="257"/>
        <v>25</v>
      </c>
      <c r="AB498">
        <f t="shared" si="252"/>
        <v>25</v>
      </c>
      <c r="AC498" s="212">
        <f t="shared" si="258"/>
        <v>2.5660084423910325E-3</v>
      </c>
      <c r="AD498" s="212">
        <f t="shared" si="258"/>
        <v>2.5660084423910325E-3</v>
      </c>
      <c r="AE498" s="212">
        <f t="shared" si="258"/>
        <v>2.5660084423910325E-3</v>
      </c>
      <c r="AF498" s="212">
        <f t="shared" si="253"/>
        <v>2.5660084423910325E-3</v>
      </c>
      <c r="AG498" s="166">
        <f t="shared" si="259"/>
        <v>1.2760000000000001E-4</v>
      </c>
      <c r="AH498" s="166">
        <f t="shared" si="259"/>
        <v>1.7219</v>
      </c>
      <c r="AI498" s="166">
        <f t="shared" si="259"/>
        <v>2</v>
      </c>
      <c r="AJ498" s="166">
        <f t="shared" si="254"/>
        <v>3.76611E-4</v>
      </c>
      <c r="AK498" s="114" t="str">
        <f>""</f>
        <v/>
      </c>
      <c r="AL498" s="7" t="str">
        <f>""</f>
        <v/>
      </c>
      <c r="AM498" s="7" t="str">
        <f>""</f>
        <v/>
      </c>
      <c r="AN498" s="7" t="str">
        <f>""</f>
        <v/>
      </c>
      <c r="AO498" s="7" t="str">
        <f>""</f>
        <v/>
      </c>
      <c r="AP498" s="7" t="str">
        <f>""</f>
        <v/>
      </c>
      <c r="AQ498" s="7" t="str">
        <f>""</f>
        <v/>
      </c>
      <c r="AR498" s="7" t="str">
        <f>""</f>
        <v/>
      </c>
      <c r="AS498" s="7" t="str">
        <f>""</f>
        <v/>
      </c>
      <c r="AT498" s="7" t="str">
        <f>""</f>
        <v/>
      </c>
      <c r="AU498" s="7" t="str">
        <f>""</f>
        <v/>
      </c>
      <c r="AV498" s="7" t="str">
        <f>""</f>
        <v/>
      </c>
      <c r="AW498" s="7" t="str">
        <f>""</f>
        <v/>
      </c>
      <c r="AX498" s="7" t="str">
        <f>""</f>
        <v/>
      </c>
      <c r="AY498" s="7" t="str">
        <f>""</f>
        <v/>
      </c>
      <c r="AZ498" s="118">
        <f t="shared" si="260"/>
        <v>0.7</v>
      </c>
      <c r="BA498" s="121" t="str">
        <f>""</f>
        <v/>
      </c>
      <c r="BB498" s="121" t="str">
        <f>""</f>
        <v/>
      </c>
      <c r="BC498" s="121" t="str">
        <f>""</f>
        <v/>
      </c>
    </row>
    <row r="499" spans="1:55" x14ac:dyDescent="0.25">
      <c r="A499" t="str">
        <f t="shared" si="255"/>
        <v>2606520</v>
      </c>
      <c r="D499">
        <v>2</v>
      </c>
      <c r="E499">
        <v>60</v>
      </c>
      <c r="F499">
        <v>65</v>
      </c>
      <c r="G499">
        <v>20</v>
      </c>
      <c r="H499">
        <v>20.9</v>
      </c>
      <c r="I499" t="str">
        <f>""</f>
        <v/>
      </c>
      <c r="J499" t="str">
        <f>""</f>
        <v/>
      </c>
      <c r="K499" t="str">
        <f>""</f>
        <v/>
      </c>
      <c r="L499" t="str">
        <f>""</f>
        <v/>
      </c>
      <c r="M499" s="114">
        <v>1189.24</v>
      </c>
      <c r="N499" s="7">
        <v>1189.24</v>
      </c>
      <c r="O499" s="7">
        <v>1189.24</v>
      </c>
      <c r="P499" s="7">
        <v>1189.24</v>
      </c>
      <c r="Q499">
        <v>1.3443000000000001</v>
      </c>
      <c r="R499">
        <v>1.3443000000000001</v>
      </c>
      <c r="S499">
        <v>1.3443000000000001</v>
      </c>
      <c r="T499">
        <v>1.3443000000000001</v>
      </c>
      <c r="U499">
        <f t="shared" si="256"/>
        <v>182</v>
      </c>
      <c r="V499">
        <f t="shared" si="256"/>
        <v>182</v>
      </c>
      <c r="W499">
        <f t="shared" si="256"/>
        <v>182</v>
      </c>
      <c r="X499">
        <f t="shared" si="251"/>
        <v>182</v>
      </c>
      <c r="Y499">
        <f t="shared" si="257"/>
        <v>31</v>
      </c>
      <c r="Z499">
        <f t="shared" si="257"/>
        <v>31</v>
      </c>
      <c r="AA499">
        <f t="shared" si="257"/>
        <v>31</v>
      </c>
      <c r="AB499">
        <f t="shared" si="252"/>
        <v>31</v>
      </c>
      <c r="AC499" s="212">
        <f t="shared" si="258"/>
        <v>4.0148331857453867E-3</v>
      </c>
      <c r="AD499" s="212">
        <f t="shared" si="258"/>
        <v>4.0148331857453867E-3</v>
      </c>
      <c r="AE499" s="212">
        <f t="shared" si="258"/>
        <v>4.0148331857453867E-3</v>
      </c>
      <c r="AF499" s="212">
        <f t="shared" si="253"/>
        <v>4.0148331857453867E-3</v>
      </c>
      <c r="AG499" s="166">
        <f t="shared" si="259"/>
        <v>1.2760000000000001E-4</v>
      </c>
      <c r="AH499" s="166">
        <f t="shared" si="259"/>
        <v>1.7219</v>
      </c>
      <c r="AI499" s="166">
        <f t="shared" si="259"/>
        <v>2</v>
      </c>
      <c r="AJ499" s="166">
        <f t="shared" si="254"/>
        <v>3.76611E-4</v>
      </c>
      <c r="AK499" s="114" t="str">
        <f>""</f>
        <v/>
      </c>
      <c r="AL499" s="7" t="str">
        <f>""</f>
        <v/>
      </c>
      <c r="AM499" s="7" t="str">
        <f>""</f>
        <v/>
      </c>
      <c r="AN499" s="7" t="str">
        <f>""</f>
        <v/>
      </c>
      <c r="AO499" s="7" t="str">
        <f>""</f>
        <v/>
      </c>
      <c r="AP499" s="7" t="str">
        <f>""</f>
        <v/>
      </c>
      <c r="AQ499" s="7" t="str">
        <f>""</f>
        <v/>
      </c>
      <c r="AR499" s="7" t="str">
        <f>""</f>
        <v/>
      </c>
      <c r="AS499" s="7" t="str">
        <f>""</f>
        <v/>
      </c>
      <c r="AT499" s="7" t="str">
        <f>""</f>
        <v/>
      </c>
      <c r="AU499" s="7" t="str">
        <f>""</f>
        <v/>
      </c>
      <c r="AV499" s="7" t="str">
        <f>""</f>
        <v/>
      </c>
      <c r="AW499" s="7" t="str">
        <f>""</f>
        <v/>
      </c>
      <c r="AX499" s="7" t="str">
        <f>""</f>
        <v/>
      </c>
      <c r="AY499" s="7" t="str">
        <f>""</f>
        <v/>
      </c>
      <c r="AZ499" s="118">
        <f t="shared" si="260"/>
        <v>0.9</v>
      </c>
      <c r="BA499" s="121" t="str">
        <f>""</f>
        <v/>
      </c>
      <c r="BB499" s="121" t="str">
        <f>""</f>
        <v/>
      </c>
      <c r="BC499" s="121" t="str">
        <f>""</f>
        <v/>
      </c>
    </row>
    <row r="500" spans="1:55" x14ac:dyDescent="0.25">
      <c r="A500" t="str">
        <f t="shared" si="255"/>
        <v>2607520</v>
      </c>
      <c r="D500">
        <v>2</v>
      </c>
      <c r="E500">
        <v>60</v>
      </c>
      <c r="F500">
        <v>75</v>
      </c>
      <c r="G500">
        <v>20</v>
      </c>
      <c r="H500">
        <v>20.9</v>
      </c>
      <c r="I500" t="str">
        <f>""</f>
        <v/>
      </c>
      <c r="J500" t="str">
        <f>""</f>
        <v/>
      </c>
      <c r="K500" t="str">
        <f>""</f>
        <v/>
      </c>
      <c r="L500" t="str">
        <f>""</f>
        <v/>
      </c>
      <c r="M500" s="114">
        <v>1417.94</v>
      </c>
      <c r="N500" s="7">
        <v>1417.94</v>
      </c>
      <c r="O500" s="7">
        <v>1417.94</v>
      </c>
      <c r="P500" s="7">
        <v>1417.94</v>
      </c>
      <c r="Q500">
        <v>1.3443000000000001</v>
      </c>
      <c r="R500">
        <v>1.3443000000000001</v>
      </c>
      <c r="S500">
        <v>1.3443000000000001</v>
      </c>
      <c r="T500">
        <v>1.3443000000000001</v>
      </c>
      <c r="U500">
        <f t="shared" si="256"/>
        <v>217</v>
      </c>
      <c r="V500">
        <f t="shared" si="256"/>
        <v>217</v>
      </c>
      <c r="W500">
        <f t="shared" si="256"/>
        <v>217</v>
      </c>
      <c r="X500">
        <f t="shared" si="251"/>
        <v>217</v>
      </c>
      <c r="Y500">
        <f t="shared" si="257"/>
        <v>37</v>
      </c>
      <c r="Z500">
        <f t="shared" si="257"/>
        <v>37</v>
      </c>
      <c r="AA500">
        <f t="shared" si="257"/>
        <v>37</v>
      </c>
      <c r="AB500">
        <f t="shared" si="252"/>
        <v>37</v>
      </c>
      <c r="AC500" s="212">
        <f t="shared" si="258"/>
        <v>5.8127800728895868E-3</v>
      </c>
      <c r="AD500" s="212">
        <f t="shared" si="258"/>
        <v>5.8127800728895868E-3</v>
      </c>
      <c r="AE500" s="212">
        <f t="shared" si="258"/>
        <v>5.8127800728895868E-3</v>
      </c>
      <c r="AF500" s="212">
        <f t="shared" si="253"/>
        <v>5.8127800728895868E-3</v>
      </c>
      <c r="AG500" s="166">
        <f t="shared" si="259"/>
        <v>1.2760000000000001E-4</v>
      </c>
      <c r="AH500" s="166">
        <f t="shared" si="259"/>
        <v>1.7219</v>
      </c>
      <c r="AI500" s="166">
        <f t="shared" si="259"/>
        <v>2</v>
      </c>
      <c r="AJ500" s="166">
        <f t="shared" si="254"/>
        <v>3.76611E-4</v>
      </c>
      <c r="AK500" s="114" t="str">
        <f>""</f>
        <v/>
      </c>
      <c r="AL500" s="7" t="str">
        <f>""</f>
        <v/>
      </c>
      <c r="AM500" s="7" t="str">
        <f>""</f>
        <v/>
      </c>
      <c r="AN500" s="7" t="str">
        <f>""</f>
        <v/>
      </c>
      <c r="AO500" s="7" t="str">
        <f>""</f>
        <v/>
      </c>
      <c r="AP500" s="7" t="str">
        <f>""</f>
        <v/>
      </c>
      <c r="AQ500" s="7" t="str">
        <f>""</f>
        <v/>
      </c>
      <c r="AR500" s="7" t="str">
        <f>""</f>
        <v/>
      </c>
      <c r="AS500" s="7" t="str">
        <f>""</f>
        <v/>
      </c>
      <c r="AT500" s="7" t="str">
        <f>""</f>
        <v/>
      </c>
      <c r="AU500" s="7" t="str">
        <f>""</f>
        <v/>
      </c>
      <c r="AV500" s="7" t="str">
        <f>""</f>
        <v/>
      </c>
      <c r="AW500" s="7" t="str">
        <f>""</f>
        <v/>
      </c>
      <c r="AX500" s="7" t="str">
        <f>""</f>
        <v/>
      </c>
      <c r="AY500" s="7" t="str">
        <f>""</f>
        <v/>
      </c>
      <c r="AZ500" s="118">
        <f t="shared" si="260"/>
        <v>1</v>
      </c>
      <c r="BA500" s="121" t="str">
        <f>""</f>
        <v/>
      </c>
      <c r="BB500" s="121" t="str">
        <f>""</f>
        <v/>
      </c>
      <c r="BC500" s="121" t="str">
        <f>""</f>
        <v/>
      </c>
    </row>
    <row r="501" spans="1:55" x14ac:dyDescent="0.25">
      <c r="A501" t="str">
        <f t="shared" si="255"/>
        <v>2608520</v>
      </c>
      <c r="D501">
        <v>2</v>
      </c>
      <c r="E501">
        <v>60</v>
      </c>
      <c r="F501">
        <v>85</v>
      </c>
      <c r="G501">
        <v>20</v>
      </c>
      <c r="H501">
        <v>20.9</v>
      </c>
      <c r="I501" t="str">
        <f>""</f>
        <v/>
      </c>
      <c r="J501" t="str">
        <f>""</f>
        <v/>
      </c>
      <c r="K501" t="str">
        <f>""</f>
        <v/>
      </c>
      <c r="L501" t="str">
        <f>""</f>
        <v/>
      </c>
      <c r="M501" s="114">
        <v>1646.64</v>
      </c>
      <c r="N501" s="7">
        <v>1646.64</v>
      </c>
      <c r="O501" s="7">
        <v>1646.64</v>
      </c>
      <c r="P501" s="7">
        <v>1646.64</v>
      </c>
      <c r="Q501">
        <v>1.3443000000000001</v>
      </c>
      <c r="R501">
        <v>1.3443000000000001</v>
      </c>
      <c r="S501">
        <v>1.3443000000000001</v>
      </c>
      <c r="T501">
        <v>1.3443000000000001</v>
      </c>
      <c r="U501">
        <f t="shared" si="256"/>
        <v>252</v>
      </c>
      <c r="V501">
        <f t="shared" si="256"/>
        <v>252</v>
      </c>
      <c r="W501">
        <f t="shared" si="256"/>
        <v>252</v>
      </c>
      <c r="X501">
        <f t="shared" si="251"/>
        <v>252</v>
      </c>
      <c r="Y501">
        <f t="shared" si="257"/>
        <v>43</v>
      </c>
      <c r="Z501">
        <f t="shared" si="257"/>
        <v>43</v>
      </c>
      <c r="AA501">
        <f t="shared" si="257"/>
        <v>43</v>
      </c>
      <c r="AB501">
        <f t="shared" si="252"/>
        <v>43</v>
      </c>
      <c r="AC501" s="212">
        <f t="shared" si="258"/>
        <v>7.9713124987537878E-3</v>
      </c>
      <c r="AD501" s="212">
        <f t="shared" si="258"/>
        <v>7.9713124987537878E-3</v>
      </c>
      <c r="AE501" s="212">
        <f t="shared" si="258"/>
        <v>7.9713124987537878E-3</v>
      </c>
      <c r="AF501" s="212">
        <f t="shared" si="253"/>
        <v>7.9713124987537878E-3</v>
      </c>
      <c r="AG501" s="166">
        <f t="shared" si="259"/>
        <v>1.2760000000000001E-4</v>
      </c>
      <c r="AH501" s="166">
        <f t="shared" si="259"/>
        <v>1.7219</v>
      </c>
      <c r="AI501" s="166">
        <f t="shared" si="259"/>
        <v>2</v>
      </c>
      <c r="AJ501" s="166">
        <f t="shared" si="254"/>
        <v>3.76611E-4</v>
      </c>
      <c r="AK501" s="114" t="str">
        <f>""</f>
        <v/>
      </c>
      <c r="AL501" s="7" t="str">
        <f>""</f>
        <v/>
      </c>
      <c r="AM501" s="7" t="str">
        <f>""</f>
        <v/>
      </c>
      <c r="AN501" s="7" t="str">
        <f>""</f>
        <v/>
      </c>
      <c r="AO501" s="7" t="str">
        <f>""</f>
        <v/>
      </c>
      <c r="AP501" s="7" t="str">
        <f>""</f>
        <v/>
      </c>
      <c r="AQ501" s="7" t="str">
        <f>""</f>
        <v/>
      </c>
      <c r="AR501" s="7" t="str">
        <f>""</f>
        <v/>
      </c>
      <c r="AS501" s="7" t="str">
        <f>""</f>
        <v/>
      </c>
      <c r="AT501" s="7" t="str">
        <f>""</f>
        <v/>
      </c>
      <c r="AU501" s="7" t="str">
        <f>""</f>
        <v/>
      </c>
      <c r="AV501" s="7" t="str">
        <f>""</f>
        <v/>
      </c>
      <c r="AW501" s="7" t="str">
        <f>""</f>
        <v/>
      </c>
      <c r="AX501" s="7" t="str">
        <f>""</f>
        <v/>
      </c>
      <c r="AY501" s="7" t="str">
        <f>""</f>
        <v/>
      </c>
      <c r="AZ501" s="118">
        <f t="shared" si="260"/>
        <v>1.1000000000000001</v>
      </c>
      <c r="BA501" s="121" t="str">
        <f>""</f>
        <v/>
      </c>
      <c r="BB501" s="121" t="str">
        <f>""</f>
        <v/>
      </c>
      <c r="BC501" s="121" t="str">
        <f>""</f>
        <v/>
      </c>
    </row>
    <row r="502" spans="1:55" x14ac:dyDescent="0.25">
      <c r="A502" t="str">
        <f t="shared" si="255"/>
        <v>2609520</v>
      </c>
      <c r="D502">
        <v>2</v>
      </c>
      <c r="E502">
        <v>60</v>
      </c>
      <c r="F502">
        <v>95</v>
      </c>
      <c r="G502">
        <v>20</v>
      </c>
      <c r="H502">
        <v>20.9</v>
      </c>
      <c r="I502" t="str">
        <f>""</f>
        <v/>
      </c>
      <c r="J502" t="str">
        <f>""</f>
        <v/>
      </c>
      <c r="K502" t="str">
        <f>""</f>
        <v/>
      </c>
      <c r="L502" t="str">
        <f>""</f>
        <v/>
      </c>
      <c r="M502" s="114">
        <v>1875.34</v>
      </c>
      <c r="N502" s="7">
        <v>1875.34</v>
      </c>
      <c r="O502" s="7">
        <v>1875.34</v>
      </c>
      <c r="P502" s="7">
        <v>1875.34</v>
      </c>
      <c r="Q502">
        <v>1.3443000000000001</v>
      </c>
      <c r="R502">
        <v>1.3443000000000001</v>
      </c>
      <c r="S502">
        <v>1.3443000000000001</v>
      </c>
      <c r="T502">
        <v>1.3443000000000001</v>
      </c>
      <c r="U502">
        <f t="shared" si="256"/>
        <v>287</v>
      </c>
      <c r="V502">
        <f t="shared" si="256"/>
        <v>287</v>
      </c>
      <c r="W502">
        <f t="shared" si="256"/>
        <v>287</v>
      </c>
      <c r="X502">
        <f t="shared" si="251"/>
        <v>287</v>
      </c>
      <c r="Y502">
        <f t="shared" si="257"/>
        <v>49</v>
      </c>
      <c r="Z502">
        <f t="shared" si="257"/>
        <v>49</v>
      </c>
      <c r="AA502">
        <f t="shared" si="257"/>
        <v>49</v>
      </c>
      <c r="AB502">
        <f t="shared" si="252"/>
        <v>49</v>
      </c>
      <c r="AC502" s="212">
        <f t="shared" si="258"/>
        <v>1.0501379754599133E-2</v>
      </c>
      <c r="AD502" s="212">
        <f t="shared" si="258"/>
        <v>1.0501379754599133E-2</v>
      </c>
      <c r="AE502" s="212">
        <f t="shared" si="258"/>
        <v>1.0501379754599133E-2</v>
      </c>
      <c r="AF502" s="212">
        <f t="shared" si="253"/>
        <v>1.0501379754599133E-2</v>
      </c>
      <c r="AG502" s="166">
        <f t="shared" si="259"/>
        <v>1.2760000000000001E-4</v>
      </c>
      <c r="AH502" s="166">
        <f t="shared" si="259"/>
        <v>1.7219</v>
      </c>
      <c r="AI502" s="166">
        <f t="shared" si="259"/>
        <v>2</v>
      </c>
      <c r="AJ502" s="166">
        <f t="shared" si="254"/>
        <v>3.76611E-4</v>
      </c>
      <c r="AK502" s="114" t="str">
        <f>""</f>
        <v/>
      </c>
      <c r="AL502" s="7" t="str">
        <f>""</f>
        <v/>
      </c>
      <c r="AM502" s="7" t="str">
        <f>""</f>
        <v/>
      </c>
      <c r="AN502" s="7" t="str">
        <f>""</f>
        <v/>
      </c>
      <c r="AO502" s="7" t="str">
        <f>""</f>
        <v/>
      </c>
      <c r="AP502" s="7" t="str">
        <f>""</f>
        <v/>
      </c>
      <c r="AQ502" s="7" t="str">
        <f>""</f>
        <v/>
      </c>
      <c r="AR502" s="7" t="str">
        <f>""</f>
        <v/>
      </c>
      <c r="AS502" s="7" t="str">
        <f>""</f>
        <v/>
      </c>
      <c r="AT502" s="7" t="str">
        <f>""</f>
        <v/>
      </c>
      <c r="AU502" s="7" t="str">
        <f>""</f>
        <v/>
      </c>
      <c r="AV502" s="7" t="str">
        <f>""</f>
        <v/>
      </c>
      <c r="AW502" s="7" t="str">
        <f>""</f>
        <v/>
      </c>
      <c r="AX502" s="7" t="str">
        <f>""</f>
        <v/>
      </c>
      <c r="AY502" s="7" t="str">
        <f>""</f>
        <v/>
      </c>
      <c r="AZ502" s="118">
        <f t="shared" si="260"/>
        <v>1.3</v>
      </c>
      <c r="BA502" s="121" t="str">
        <f>""</f>
        <v/>
      </c>
      <c r="BB502" s="121" t="str">
        <f>""</f>
        <v/>
      </c>
      <c r="BC502" s="121" t="str">
        <f>""</f>
        <v/>
      </c>
    </row>
    <row r="503" spans="1:55" x14ac:dyDescent="0.25">
      <c r="A503" t="str">
        <f t="shared" si="255"/>
        <v>26010520</v>
      </c>
      <c r="D503">
        <v>2</v>
      </c>
      <c r="E503">
        <v>60</v>
      </c>
      <c r="F503">
        <v>105</v>
      </c>
      <c r="G503">
        <v>20</v>
      </c>
      <c r="H503">
        <v>20.9</v>
      </c>
      <c r="I503" t="str">
        <f>""</f>
        <v/>
      </c>
      <c r="J503" t="str">
        <f>""</f>
        <v/>
      </c>
      <c r="K503" t="str">
        <f>""</f>
        <v/>
      </c>
      <c r="L503" t="str">
        <f>""</f>
        <v/>
      </c>
      <c r="M503" s="114">
        <v>2104.04</v>
      </c>
      <c r="N503" s="7">
        <v>2104.04</v>
      </c>
      <c r="O503" s="7">
        <v>2104.04</v>
      </c>
      <c r="P503" s="7">
        <v>2104.04</v>
      </c>
      <c r="Q503">
        <v>1.3443000000000001</v>
      </c>
      <c r="R503">
        <v>1.3443000000000001</v>
      </c>
      <c r="S503">
        <v>1.3443000000000001</v>
      </c>
      <c r="T503">
        <v>1.3443000000000001</v>
      </c>
      <c r="U503">
        <f t="shared" si="256"/>
        <v>322</v>
      </c>
      <c r="V503">
        <f t="shared" si="256"/>
        <v>322</v>
      </c>
      <c r="W503">
        <f t="shared" si="256"/>
        <v>322</v>
      </c>
      <c r="X503">
        <f t="shared" si="251"/>
        <v>322</v>
      </c>
      <c r="Y503">
        <f t="shared" si="257"/>
        <v>55</v>
      </c>
      <c r="Z503">
        <f t="shared" si="257"/>
        <v>55</v>
      </c>
      <c r="AA503">
        <f t="shared" si="257"/>
        <v>55</v>
      </c>
      <c r="AB503">
        <f t="shared" si="252"/>
        <v>55</v>
      </c>
      <c r="AC503" s="212">
        <f t="shared" si="258"/>
        <v>1.3413508829754527E-2</v>
      </c>
      <c r="AD503" s="212">
        <f t="shared" si="258"/>
        <v>1.3413508829754527E-2</v>
      </c>
      <c r="AE503" s="212">
        <f t="shared" si="258"/>
        <v>1.3413508829754527E-2</v>
      </c>
      <c r="AF503" s="212">
        <f t="shared" si="253"/>
        <v>1.3413508829754527E-2</v>
      </c>
      <c r="AG503" s="166">
        <f t="shared" si="259"/>
        <v>1.2760000000000001E-4</v>
      </c>
      <c r="AH503" s="166">
        <f t="shared" si="259"/>
        <v>1.7219</v>
      </c>
      <c r="AI503" s="166">
        <f t="shared" si="259"/>
        <v>2</v>
      </c>
      <c r="AJ503" s="166">
        <f t="shared" si="254"/>
        <v>3.76611E-4</v>
      </c>
      <c r="AK503" s="114" t="str">
        <f>""</f>
        <v/>
      </c>
      <c r="AL503" s="7" t="str">
        <f>""</f>
        <v/>
      </c>
      <c r="AM503" s="7" t="str">
        <f>""</f>
        <v/>
      </c>
      <c r="AN503" s="7" t="str">
        <f>""</f>
        <v/>
      </c>
      <c r="AO503" s="7" t="str">
        <f>""</f>
        <v/>
      </c>
      <c r="AP503" s="7" t="str">
        <f>""</f>
        <v/>
      </c>
      <c r="AQ503" s="7" t="str">
        <f>""</f>
        <v/>
      </c>
      <c r="AR503" s="7" t="str">
        <f>""</f>
        <v/>
      </c>
      <c r="AS503" s="7" t="str">
        <f>""</f>
        <v/>
      </c>
      <c r="AT503" s="7" t="str">
        <f>""</f>
        <v/>
      </c>
      <c r="AU503" s="7" t="str">
        <f>""</f>
        <v/>
      </c>
      <c r="AV503" s="7" t="str">
        <f>""</f>
        <v/>
      </c>
      <c r="AW503" s="7" t="str">
        <f>""</f>
        <v/>
      </c>
      <c r="AX503" s="7" t="str">
        <f>""</f>
        <v/>
      </c>
      <c r="AY503" s="7" t="str">
        <f>""</f>
        <v/>
      </c>
      <c r="AZ503" s="118">
        <f t="shared" si="260"/>
        <v>1.4</v>
      </c>
      <c r="BA503" s="121" t="str">
        <f>""</f>
        <v/>
      </c>
      <c r="BB503" s="121" t="str">
        <f>""</f>
        <v/>
      </c>
      <c r="BC503" s="121" t="str">
        <f>""</f>
        <v/>
      </c>
    </row>
    <row r="504" spans="1:55" x14ac:dyDescent="0.25">
      <c r="A504" t="str">
        <f t="shared" si="255"/>
        <v>26011520</v>
      </c>
      <c r="D504">
        <v>2</v>
      </c>
      <c r="E504">
        <v>60</v>
      </c>
      <c r="F504">
        <v>115</v>
      </c>
      <c r="G504">
        <v>20</v>
      </c>
      <c r="H504">
        <v>20.9</v>
      </c>
      <c r="I504" t="str">
        <f>""</f>
        <v/>
      </c>
      <c r="J504" t="str">
        <f>""</f>
        <v/>
      </c>
      <c r="K504" t="str">
        <f>""</f>
        <v/>
      </c>
      <c r="L504" t="str">
        <f>""</f>
        <v/>
      </c>
      <c r="M504" s="114">
        <v>2332.7399999999998</v>
      </c>
      <c r="N504" s="7">
        <v>2332.7399999999998</v>
      </c>
      <c r="O504" s="7">
        <v>2332.7399999999998</v>
      </c>
      <c r="P504" s="7">
        <v>2332.7399999999998</v>
      </c>
      <c r="Q504">
        <v>1.3443000000000001</v>
      </c>
      <c r="R504">
        <v>1.3443000000000001</v>
      </c>
      <c r="S504">
        <v>1.3443000000000001</v>
      </c>
      <c r="T504">
        <v>1.3443000000000001</v>
      </c>
      <c r="U504">
        <f t="shared" si="256"/>
        <v>357</v>
      </c>
      <c r="V504">
        <f t="shared" si="256"/>
        <v>357</v>
      </c>
      <c r="W504">
        <f t="shared" si="256"/>
        <v>357</v>
      </c>
      <c r="X504">
        <f t="shared" si="251"/>
        <v>357</v>
      </c>
      <c r="Y504">
        <f t="shared" si="257"/>
        <v>61</v>
      </c>
      <c r="Z504">
        <f t="shared" si="257"/>
        <v>61</v>
      </c>
      <c r="AA504">
        <f t="shared" si="257"/>
        <v>61</v>
      </c>
      <c r="AB504">
        <f t="shared" si="252"/>
        <v>61</v>
      </c>
      <c r="AC504" s="212">
        <f t="shared" si="258"/>
        <v>1.671787045569776E-2</v>
      </c>
      <c r="AD504" s="212">
        <f t="shared" si="258"/>
        <v>1.671787045569776E-2</v>
      </c>
      <c r="AE504" s="212">
        <f t="shared" si="258"/>
        <v>1.671787045569776E-2</v>
      </c>
      <c r="AF504" s="212">
        <f t="shared" si="253"/>
        <v>1.671787045569776E-2</v>
      </c>
      <c r="AG504" s="166">
        <f t="shared" si="259"/>
        <v>1.2760000000000001E-4</v>
      </c>
      <c r="AH504" s="166">
        <f t="shared" si="259"/>
        <v>1.7219</v>
      </c>
      <c r="AI504" s="166">
        <f t="shared" si="259"/>
        <v>2</v>
      </c>
      <c r="AJ504" s="166">
        <f t="shared" si="254"/>
        <v>3.76611E-4</v>
      </c>
      <c r="AK504" s="114" t="str">
        <f>""</f>
        <v/>
      </c>
      <c r="AL504" s="7" t="str">
        <f>""</f>
        <v/>
      </c>
      <c r="AM504" s="7" t="str">
        <f>""</f>
        <v/>
      </c>
      <c r="AN504" s="7" t="str">
        <f>""</f>
        <v/>
      </c>
      <c r="AO504" s="7" t="str">
        <f>""</f>
        <v/>
      </c>
      <c r="AP504" s="7" t="str">
        <f>""</f>
        <v/>
      </c>
      <c r="AQ504" s="7" t="str">
        <f>""</f>
        <v/>
      </c>
      <c r="AR504" s="7" t="str">
        <f>""</f>
        <v/>
      </c>
      <c r="AS504" s="7" t="str">
        <f>""</f>
        <v/>
      </c>
      <c r="AT504" s="7" t="str">
        <f>""</f>
        <v/>
      </c>
      <c r="AU504" s="7" t="str">
        <f>""</f>
        <v/>
      </c>
      <c r="AV504" s="7" t="str">
        <f>""</f>
        <v/>
      </c>
      <c r="AW504" s="7" t="str">
        <f>""</f>
        <v/>
      </c>
      <c r="AX504" s="7" t="str">
        <f>""</f>
        <v/>
      </c>
      <c r="AY504" s="7" t="str">
        <f>""</f>
        <v/>
      </c>
      <c r="AZ504" s="118">
        <f t="shared" si="260"/>
        <v>1.5</v>
      </c>
      <c r="BA504" s="121" t="str">
        <f>""</f>
        <v/>
      </c>
      <c r="BB504" s="121" t="str">
        <f>""</f>
        <v/>
      </c>
      <c r="BC504" s="121" t="str">
        <f>""</f>
        <v/>
      </c>
    </row>
    <row r="505" spans="1:55" x14ac:dyDescent="0.25">
      <c r="A505" t="str">
        <f t="shared" si="255"/>
        <v>26013520</v>
      </c>
      <c r="D505">
        <v>2</v>
      </c>
      <c r="E505">
        <v>60</v>
      </c>
      <c r="F505">
        <v>135</v>
      </c>
      <c r="G505">
        <v>20</v>
      </c>
      <c r="H505">
        <v>20.9</v>
      </c>
      <c r="I505" t="str">
        <f>""</f>
        <v/>
      </c>
      <c r="J505" t="str">
        <f>""</f>
        <v/>
      </c>
      <c r="K505" t="str">
        <f>""</f>
        <v/>
      </c>
      <c r="L505" t="str">
        <f>""</f>
        <v/>
      </c>
      <c r="M505" s="114">
        <v>2790.14</v>
      </c>
      <c r="N505" s="7">
        <v>2790.14</v>
      </c>
      <c r="O505" s="7">
        <v>2790.14</v>
      </c>
      <c r="P505" s="7">
        <v>2790.14</v>
      </c>
      <c r="Q505">
        <v>1.3443000000000001</v>
      </c>
      <c r="R505">
        <v>1.3443000000000001</v>
      </c>
      <c r="S505">
        <v>1.3443000000000001</v>
      </c>
      <c r="T505">
        <v>1.3443000000000001</v>
      </c>
      <c r="U505">
        <f t="shared" si="256"/>
        <v>427</v>
      </c>
      <c r="V505">
        <f t="shared" si="256"/>
        <v>427</v>
      </c>
      <c r="W505">
        <f t="shared" si="256"/>
        <v>427</v>
      </c>
      <c r="X505">
        <f t="shared" si="251"/>
        <v>427</v>
      </c>
      <c r="Y505">
        <f t="shared" si="257"/>
        <v>73</v>
      </c>
      <c r="Z505">
        <f t="shared" si="257"/>
        <v>73</v>
      </c>
      <c r="AA505">
        <f t="shared" si="257"/>
        <v>73</v>
      </c>
      <c r="AB505">
        <f t="shared" si="252"/>
        <v>73</v>
      </c>
      <c r="AC505" s="212">
        <f t="shared" si="258"/>
        <v>2.4542479353850614E-2</v>
      </c>
      <c r="AD505" s="212">
        <f t="shared" si="258"/>
        <v>2.4542479353850614E-2</v>
      </c>
      <c r="AE505" s="212">
        <f t="shared" si="258"/>
        <v>2.4542479353850614E-2</v>
      </c>
      <c r="AF505" s="212">
        <f t="shared" si="253"/>
        <v>2.4542479353850614E-2</v>
      </c>
      <c r="AG505" s="166">
        <f t="shared" si="259"/>
        <v>1.2760000000000001E-4</v>
      </c>
      <c r="AH505" s="166">
        <f t="shared" si="259"/>
        <v>1.7219</v>
      </c>
      <c r="AI505" s="166">
        <f t="shared" si="259"/>
        <v>2</v>
      </c>
      <c r="AJ505" s="166">
        <f t="shared" si="254"/>
        <v>3.76611E-4</v>
      </c>
      <c r="AK505" s="114" t="str">
        <f>""</f>
        <v/>
      </c>
      <c r="AL505" s="7" t="str">
        <f>""</f>
        <v/>
      </c>
      <c r="AM505" s="7" t="str">
        <f>""</f>
        <v/>
      </c>
      <c r="AN505" s="7" t="str">
        <f>""</f>
        <v/>
      </c>
      <c r="AO505" s="7" t="str">
        <f>""</f>
        <v/>
      </c>
      <c r="AP505" s="7" t="str">
        <f>""</f>
        <v/>
      </c>
      <c r="AQ505" s="7" t="str">
        <f>""</f>
        <v/>
      </c>
      <c r="AR505" s="7" t="str">
        <f>""</f>
        <v/>
      </c>
      <c r="AS505" s="7" t="str">
        <f>""</f>
        <v/>
      </c>
      <c r="AT505" s="7" t="str">
        <f>""</f>
        <v/>
      </c>
      <c r="AU505" s="7" t="str">
        <f>""</f>
        <v/>
      </c>
      <c r="AV505" s="7" t="str">
        <f>""</f>
        <v/>
      </c>
      <c r="AW505" s="7" t="str">
        <f>""</f>
        <v/>
      </c>
      <c r="AX505" s="7" t="str">
        <f>""</f>
        <v/>
      </c>
      <c r="AY505" s="7" t="str">
        <f>""</f>
        <v/>
      </c>
      <c r="AZ505" s="118">
        <f t="shared" si="260"/>
        <v>1.8</v>
      </c>
      <c r="BA505" s="121" t="str">
        <f>""</f>
        <v/>
      </c>
      <c r="BB505" s="121" t="str">
        <f>""</f>
        <v/>
      </c>
      <c r="BC505" s="121" t="str">
        <f>""</f>
        <v/>
      </c>
    </row>
    <row r="506" spans="1:55" x14ac:dyDescent="0.25">
      <c r="A506" t="str">
        <f t="shared" si="255"/>
        <v>26015520</v>
      </c>
      <c r="D506">
        <v>2</v>
      </c>
      <c r="E506">
        <v>60</v>
      </c>
      <c r="F506">
        <v>155</v>
      </c>
      <c r="G506">
        <v>20</v>
      </c>
      <c r="H506">
        <v>20.9</v>
      </c>
      <c r="I506" t="str">
        <f>""</f>
        <v/>
      </c>
      <c r="J506" t="str">
        <f>""</f>
        <v/>
      </c>
      <c r="K506" t="str">
        <f>""</f>
        <v/>
      </c>
      <c r="L506" t="str">
        <f>""</f>
        <v/>
      </c>
      <c r="M506" s="114">
        <v>3247.54</v>
      </c>
      <c r="N506" s="7">
        <v>3247.54</v>
      </c>
      <c r="O506" s="7">
        <v>3247.54</v>
      </c>
      <c r="P506" s="7">
        <v>3247.54</v>
      </c>
      <c r="Q506">
        <v>1.3443000000000001</v>
      </c>
      <c r="R506">
        <v>1.3443000000000001</v>
      </c>
      <c r="S506">
        <v>1.3443000000000001</v>
      </c>
      <c r="T506">
        <v>1.3443000000000001</v>
      </c>
      <c r="U506">
        <f t="shared" si="256"/>
        <v>497</v>
      </c>
      <c r="V506">
        <f t="shared" si="256"/>
        <v>497</v>
      </c>
      <c r="W506">
        <f t="shared" si="256"/>
        <v>497</v>
      </c>
      <c r="X506">
        <f t="shared" si="251"/>
        <v>497</v>
      </c>
      <c r="Y506">
        <f t="shared" si="257"/>
        <v>85</v>
      </c>
      <c r="Z506">
        <f t="shared" si="257"/>
        <v>85</v>
      </c>
      <c r="AA506">
        <f t="shared" si="257"/>
        <v>85</v>
      </c>
      <c r="AB506">
        <f t="shared" si="252"/>
        <v>85</v>
      </c>
      <c r="AC506" s="212">
        <f t="shared" si="258"/>
        <v>3.4051078147456892E-2</v>
      </c>
      <c r="AD506" s="212">
        <f t="shared" si="258"/>
        <v>3.4051078147456892E-2</v>
      </c>
      <c r="AE506" s="212">
        <f t="shared" si="258"/>
        <v>3.4051078147456892E-2</v>
      </c>
      <c r="AF506" s="212">
        <f t="shared" si="253"/>
        <v>3.4051078147456892E-2</v>
      </c>
      <c r="AG506" s="166">
        <f t="shared" si="259"/>
        <v>1.2760000000000001E-4</v>
      </c>
      <c r="AH506" s="166">
        <f t="shared" si="259"/>
        <v>1.7219</v>
      </c>
      <c r="AI506" s="166">
        <f t="shared" si="259"/>
        <v>2</v>
      </c>
      <c r="AJ506" s="166">
        <f t="shared" si="254"/>
        <v>3.76611E-4</v>
      </c>
      <c r="AK506" s="114" t="str">
        <f>""</f>
        <v/>
      </c>
      <c r="AL506" s="7" t="str">
        <f>""</f>
        <v/>
      </c>
      <c r="AM506" s="7" t="str">
        <f>""</f>
        <v/>
      </c>
      <c r="AN506" s="7" t="str">
        <f>""</f>
        <v/>
      </c>
      <c r="AO506" s="7" t="str">
        <f>""</f>
        <v/>
      </c>
      <c r="AP506" s="7" t="str">
        <f>""</f>
        <v/>
      </c>
      <c r="AQ506" s="7" t="str">
        <f>""</f>
        <v/>
      </c>
      <c r="AR506" s="7" t="str">
        <f>""</f>
        <v/>
      </c>
      <c r="AS506" s="7" t="str">
        <f>""</f>
        <v/>
      </c>
      <c r="AT506" s="7" t="str">
        <f>""</f>
        <v/>
      </c>
      <c r="AU506" s="7" t="str">
        <f>""</f>
        <v/>
      </c>
      <c r="AV506" s="7" t="str">
        <f>""</f>
        <v/>
      </c>
      <c r="AW506" s="7" t="str">
        <f>""</f>
        <v/>
      </c>
      <c r="AX506" s="7" t="str">
        <f>""</f>
        <v/>
      </c>
      <c r="AY506" s="7" t="str">
        <f>""</f>
        <v/>
      </c>
      <c r="AZ506" s="118">
        <f t="shared" si="260"/>
        <v>2.1</v>
      </c>
      <c r="BA506" s="121" t="str">
        <f>""</f>
        <v/>
      </c>
      <c r="BB506" s="121" t="str">
        <f>""</f>
        <v/>
      </c>
      <c r="BC506" s="121" t="str">
        <f>""</f>
        <v/>
      </c>
    </row>
    <row r="507" spans="1:55" x14ac:dyDescent="0.25">
      <c r="A507" t="str">
        <f t="shared" si="255"/>
        <v>26017520</v>
      </c>
      <c r="D507">
        <v>2</v>
      </c>
      <c r="E507">
        <v>60</v>
      </c>
      <c r="F507">
        <v>175</v>
      </c>
      <c r="G507">
        <v>20</v>
      </c>
      <c r="H507">
        <v>20.9</v>
      </c>
      <c r="I507" t="str">
        <f>""</f>
        <v/>
      </c>
      <c r="J507" t="str">
        <f>""</f>
        <v/>
      </c>
      <c r="K507" t="str">
        <f>""</f>
        <v/>
      </c>
      <c r="L507" t="str">
        <f>""</f>
        <v/>
      </c>
      <c r="M507" s="114">
        <v>3704.94</v>
      </c>
      <c r="N507" s="7">
        <v>3704.94</v>
      </c>
      <c r="O507" s="7">
        <v>3704.94</v>
      </c>
      <c r="P507" s="7">
        <v>3704.94</v>
      </c>
      <c r="Q507">
        <v>1.3443000000000001</v>
      </c>
      <c r="R507">
        <v>1.3443000000000001</v>
      </c>
      <c r="S507">
        <v>1.3443000000000001</v>
      </c>
      <c r="T507">
        <v>1.3443000000000001</v>
      </c>
      <c r="U507">
        <f t="shared" si="256"/>
        <v>567</v>
      </c>
      <c r="V507">
        <f t="shared" si="256"/>
        <v>567</v>
      </c>
      <c r="W507">
        <f t="shared" si="256"/>
        <v>567</v>
      </c>
      <c r="X507">
        <f t="shared" si="251"/>
        <v>567</v>
      </c>
      <c r="Y507">
        <f t="shared" si="257"/>
        <v>98</v>
      </c>
      <c r="Z507">
        <f t="shared" si="257"/>
        <v>98</v>
      </c>
      <c r="AA507">
        <f t="shared" si="257"/>
        <v>98</v>
      </c>
      <c r="AB507">
        <f t="shared" si="252"/>
        <v>98</v>
      </c>
      <c r="AC507" s="212">
        <f t="shared" si="258"/>
        <v>4.6224482062406903E-2</v>
      </c>
      <c r="AD507" s="212">
        <f t="shared" si="258"/>
        <v>4.6224482062406903E-2</v>
      </c>
      <c r="AE507" s="212">
        <f t="shared" si="258"/>
        <v>4.6224482062406903E-2</v>
      </c>
      <c r="AF507" s="212">
        <f t="shared" si="253"/>
        <v>4.6224482062406903E-2</v>
      </c>
      <c r="AG507" s="166">
        <f t="shared" si="259"/>
        <v>1.2760000000000001E-4</v>
      </c>
      <c r="AH507" s="166">
        <f t="shared" si="259"/>
        <v>1.7219</v>
      </c>
      <c r="AI507" s="166">
        <f t="shared" si="259"/>
        <v>2</v>
      </c>
      <c r="AJ507" s="166">
        <f t="shared" si="254"/>
        <v>3.76611E-4</v>
      </c>
      <c r="AK507" s="114" t="str">
        <f>""</f>
        <v/>
      </c>
      <c r="AL507" s="7" t="str">
        <f>""</f>
        <v/>
      </c>
      <c r="AM507" s="7" t="str">
        <f>""</f>
        <v/>
      </c>
      <c r="AN507" s="7" t="str">
        <f>""</f>
        <v/>
      </c>
      <c r="AO507" s="7" t="str">
        <f>""</f>
        <v/>
      </c>
      <c r="AP507" s="7" t="str">
        <f>""</f>
        <v/>
      </c>
      <c r="AQ507" s="7" t="str">
        <f>""</f>
        <v/>
      </c>
      <c r="AR507" s="7" t="str">
        <f>""</f>
        <v/>
      </c>
      <c r="AS507" s="7" t="str">
        <f>""</f>
        <v/>
      </c>
      <c r="AT507" s="7" t="str">
        <f>""</f>
        <v/>
      </c>
      <c r="AU507" s="7" t="str">
        <f>""</f>
        <v/>
      </c>
      <c r="AV507" s="7" t="str">
        <f>""</f>
        <v/>
      </c>
      <c r="AW507" s="7" t="str">
        <f>""</f>
        <v/>
      </c>
      <c r="AX507" s="7" t="str">
        <f>""</f>
        <v/>
      </c>
      <c r="AY507" s="7" t="str">
        <f>""</f>
        <v/>
      </c>
      <c r="AZ507" s="118">
        <f t="shared" si="260"/>
        <v>2.2999999999999998</v>
      </c>
      <c r="BA507" s="121" t="str">
        <f>""</f>
        <v/>
      </c>
      <c r="BB507" s="121" t="str">
        <f>""</f>
        <v/>
      </c>
      <c r="BC507" s="121" t="str">
        <f>""</f>
        <v/>
      </c>
    </row>
    <row r="508" spans="1:55" x14ac:dyDescent="0.25">
      <c r="A508" t="str">
        <f t="shared" si="255"/>
        <v>26019520</v>
      </c>
      <c r="D508">
        <v>2</v>
      </c>
      <c r="E508">
        <v>60</v>
      </c>
      <c r="F508">
        <v>195</v>
      </c>
      <c r="G508">
        <v>20</v>
      </c>
      <c r="H508">
        <v>20.9</v>
      </c>
      <c r="I508" t="str">
        <f>""</f>
        <v/>
      </c>
      <c r="J508" t="str">
        <f>""</f>
        <v/>
      </c>
      <c r="K508" t="str">
        <f>""</f>
        <v/>
      </c>
      <c r="L508" t="str">
        <f>""</f>
        <v/>
      </c>
      <c r="M508" s="114">
        <v>4162.34</v>
      </c>
      <c r="N508" s="7">
        <v>4162.34</v>
      </c>
      <c r="O508" s="7">
        <v>4162.34</v>
      </c>
      <c r="P508" s="7">
        <v>4162.34</v>
      </c>
      <c r="Q508">
        <v>1.3443000000000001</v>
      </c>
      <c r="R508">
        <v>1.3443000000000001</v>
      </c>
      <c r="S508">
        <v>1.3443000000000001</v>
      </c>
      <c r="T508">
        <v>1.3443000000000001</v>
      </c>
      <c r="U508">
        <f t="shared" si="256"/>
        <v>637</v>
      </c>
      <c r="V508">
        <f t="shared" si="256"/>
        <v>637</v>
      </c>
      <c r="W508">
        <f t="shared" si="256"/>
        <v>637</v>
      </c>
      <c r="X508">
        <f t="shared" si="251"/>
        <v>637</v>
      </c>
      <c r="Y508">
        <f t="shared" si="257"/>
        <v>110</v>
      </c>
      <c r="Z508">
        <f t="shared" si="257"/>
        <v>110</v>
      </c>
      <c r="AA508">
        <f t="shared" si="257"/>
        <v>110</v>
      </c>
      <c r="AB508">
        <f t="shared" si="252"/>
        <v>110</v>
      </c>
      <c r="AC508" s="212">
        <f t="shared" si="258"/>
        <v>5.9446161722852359E-2</v>
      </c>
      <c r="AD508" s="212">
        <f t="shared" si="258"/>
        <v>5.9446161722852359E-2</v>
      </c>
      <c r="AE508" s="212">
        <f t="shared" si="258"/>
        <v>5.9446161722852359E-2</v>
      </c>
      <c r="AF508" s="212">
        <f t="shared" si="253"/>
        <v>5.9446161722852359E-2</v>
      </c>
      <c r="AG508" s="166">
        <f t="shared" si="259"/>
        <v>1.2760000000000001E-4</v>
      </c>
      <c r="AH508" s="166">
        <f t="shared" si="259"/>
        <v>1.7219</v>
      </c>
      <c r="AI508" s="166">
        <f t="shared" si="259"/>
        <v>2</v>
      </c>
      <c r="AJ508" s="166">
        <f t="shared" si="254"/>
        <v>3.76611E-4</v>
      </c>
      <c r="AK508" s="114" t="str">
        <f>""</f>
        <v/>
      </c>
      <c r="AL508" s="7" t="str">
        <f>""</f>
        <v/>
      </c>
      <c r="AM508" s="7" t="str">
        <f>""</f>
        <v/>
      </c>
      <c r="AN508" s="7" t="str">
        <f>""</f>
        <v/>
      </c>
      <c r="AO508" s="7" t="str">
        <f>""</f>
        <v/>
      </c>
      <c r="AP508" s="7" t="str">
        <f>""</f>
        <v/>
      </c>
      <c r="AQ508" s="7" t="str">
        <f>""</f>
        <v/>
      </c>
      <c r="AR508" s="7" t="str">
        <f>""</f>
        <v/>
      </c>
      <c r="AS508" s="7" t="str">
        <f>""</f>
        <v/>
      </c>
      <c r="AT508" s="7" t="str">
        <f>""</f>
        <v/>
      </c>
      <c r="AU508" s="7" t="str">
        <f>""</f>
        <v/>
      </c>
      <c r="AV508" s="7" t="str">
        <f>""</f>
        <v/>
      </c>
      <c r="AW508" s="7" t="str">
        <f>""</f>
        <v/>
      </c>
      <c r="AX508" s="7" t="str">
        <f>""</f>
        <v/>
      </c>
      <c r="AY508" s="7" t="str">
        <f>""</f>
        <v/>
      </c>
      <c r="AZ508" s="118">
        <f t="shared" si="260"/>
        <v>2.6</v>
      </c>
      <c r="BA508" s="121" t="str">
        <f>""</f>
        <v/>
      </c>
      <c r="BB508" s="121" t="str">
        <f>""</f>
        <v/>
      </c>
      <c r="BC508" s="121" t="str">
        <f>""</f>
        <v/>
      </c>
    </row>
    <row r="509" spans="1:55" x14ac:dyDescent="0.25">
      <c r="A509" t="str">
        <f t="shared" si="255"/>
        <v>26021520</v>
      </c>
      <c r="D509">
        <v>2</v>
      </c>
      <c r="E509">
        <v>60</v>
      </c>
      <c r="F509">
        <v>215</v>
      </c>
      <c r="G509">
        <v>20</v>
      </c>
      <c r="H509">
        <v>20.9</v>
      </c>
      <c r="I509" t="str">
        <f>""</f>
        <v/>
      </c>
      <c r="J509" t="str">
        <f>""</f>
        <v/>
      </c>
      <c r="K509" t="str">
        <f>""</f>
        <v/>
      </c>
      <c r="L509" t="str">
        <f>""</f>
        <v/>
      </c>
      <c r="M509" s="114">
        <v>4619.74</v>
      </c>
      <c r="N509" s="7">
        <v>4619.74</v>
      </c>
      <c r="O509" s="7">
        <v>4619.74</v>
      </c>
      <c r="P509" s="7">
        <v>4619.74</v>
      </c>
      <c r="Q509">
        <v>1.3443000000000001</v>
      </c>
      <c r="R509">
        <v>1.3443000000000001</v>
      </c>
      <c r="S509">
        <v>1.3443000000000001</v>
      </c>
      <c r="T509">
        <v>1.3443000000000001</v>
      </c>
      <c r="U509">
        <f t="shared" si="256"/>
        <v>707</v>
      </c>
      <c r="V509">
        <f t="shared" si="256"/>
        <v>707</v>
      </c>
      <c r="W509">
        <f t="shared" si="256"/>
        <v>707</v>
      </c>
      <c r="X509">
        <f t="shared" si="251"/>
        <v>707</v>
      </c>
      <c r="Y509">
        <f t="shared" si="257"/>
        <v>122</v>
      </c>
      <c r="Z509">
        <f t="shared" si="257"/>
        <v>122</v>
      </c>
      <c r="AA509">
        <f t="shared" si="257"/>
        <v>122</v>
      </c>
      <c r="AB509">
        <f t="shared" si="252"/>
        <v>122</v>
      </c>
      <c r="AC509" s="212">
        <f t="shared" si="258"/>
        <v>7.4564606231972821E-2</v>
      </c>
      <c r="AD509" s="212">
        <f t="shared" si="258"/>
        <v>7.4564606231972821E-2</v>
      </c>
      <c r="AE509" s="212">
        <f t="shared" si="258"/>
        <v>7.4564606231972821E-2</v>
      </c>
      <c r="AF509" s="212">
        <f t="shared" si="253"/>
        <v>7.4564606231972821E-2</v>
      </c>
      <c r="AG509" s="166">
        <f t="shared" si="259"/>
        <v>1.2760000000000001E-4</v>
      </c>
      <c r="AH509" s="166">
        <f t="shared" si="259"/>
        <v>1.7219</v>
      </c>
      <c r="AI509" s="166">
        <f t="shared" si="259"/>
        <v>2</v>
      </c>
      <c r="AJ509" s="166">
        <f t="shared" si="254"/>
        <v>3.76611E-4</v>
      </c>
      <c r="AK509" s="114" t="str">
        <f>""</f>
        <v/>
      </c>
      <c r="AL509" s="7" t="str">
        <f>""</f>
        <v/>
      </c>
      <c r="AM509" s="7" t="str">
        <f>""</f>
        <v/>
      </c>
      <c r="AN509" s="7" t="str">
        <f>""</f>
        <v/>
      </c>
      <c r="AO509" s="7" t="str">
        <f>""</f>
        <v/>
      </c>
      <c r="AP509" s="7" t="str">
        <f>""</f>
        <v/>
      </c>
      <c r="AQ509" s="7" t="str">
        <f>""</f>
        <v/>
      </c>
      <c r="AR509" s="7" t="str">
        <f>""</f>
        <v/>
      </c>
      <c r="AS509" s="7" t="str">
        <f>""</f>
        <v/>
      </c>
      <c r="AT509" s="7" t="str">
        <f>""</f>
        <v/>
      </c>
      <c r="AU509" s="7" t="str">
        <f>""</f>
        <v/>
      </c>
      <c r="AV509" s="7" t="str">
        <f>""</f>
        <v/>
      </c>
      <c r="AW509" s="7" t="str">
        <f>""</f>
        <v/>
      </c>
      <c r="AX509" s="7" t="str">
        <f>""</f>
        <v/>
      </c>
      <c r="AY509" s="7" t="str">
        <f>""</f>
        <v/>
      </c>
      <c r="AZ509" s="118">
        <f t="shared" si="260"/>
        <v>2.9</v>
      </c>
      <c r="BA509" s="121" t="str">
        <f>""</f>
        <v/>
      </c>
      <c r="BB509" s="121" t="str">
        <f>""</f>
        <v/>
      </c>
      <c r="BC509" s="121" t="str">
        <f>""</f>
        <v/>
      </c>
    </row>
    <row r="510" spans="1:55" x14ac:dyDescent="0.25">
      <c r="A510" t="str">
        <f t="shared" si="255"/>
        <v>26023520</v>
      </c>
      <c r="D510">
        <v>2</v>
      </c>
      <c r="E510">
        <v>60</v>
      </c>
      <c r="F510">
        <v>235</v>
      </c>
      <c r="G510">
        <v>20</v>
      </c>
      <c r="H510">
        <v>20.9</v>
      </c>
      <c r="I510" t="str">
        <f>""</f>
        <v/>
      </c>
      <c r="J510" t="str">
        <f>""</f>
        <v/>
      </c>
      <c r="K510" t="str">
        <f>""</f>
        <v/>
      </c>
      <c r="L510" t="str">
        <f>""</f>
        <v/>
      </c>
      <c r="M510" s="114">
        <v>5077.1400000000003</v>
      </c>
      <c r="N510" s="7">
        <v>5077.1400000000003</v>
      </c>
      <c r="O510" s="7">
        <v>5077.1400000000003</v>
      </c>
      <c r="P510" s="7">
        <v>5077.1400000000003</v>
      </c>
      <c r="Q510">
        <v>1.3443000000000001</v>
      </c>
      <c r="R510">
        <v>1.3443000000000001</v>
      </c>
      <c r="S510">
        <v>1.3443000000000001</v>
      </c>
      <c r="T510">
        <v>1.3443000000000001</v>
      </c>
      <c r="U510">
        <f t="shared" si="256"/>
        <v>777</v>
      </c>
      <c r="V510">
        <f t="shared" si="256"/>
        <v>777</v>
      </c>
      <c r="W510">
        <f t="shared" si="256"/>
        <v>777</v>
      </c>
      <c r="X510">
        <f t="shared" si="251"/>
        <v>777</v>
      </c>
      <c r="Y510">
        <f t="shared" si="257"/>
        <v>134</v>
      </c>
      <c r="Z510">
        <f t="shared" si="257"/>
        <v>134</v>
      </c>
      <c r="AA510">
        <f t="shared" si="257"/>
        <v>134</v>
      </c>
      <c r="AB510">
        <f t="shared" si="252"/>
        <v>134</v>
      </c>
      <c r="AC510" s="212">
        <f t="shared" si="258"/>
        <v>9.1644913490886826E-2</v>
      </c>
      <c r="AD510" s="212">
        <f t="shared" si="258"/>
        <v>9.1644913490886826E-2</v>
      </c>
      <c r="AE510" s="212">
        <f t="shared" si="258"/>
        <v>9.1644913490886826E-2</v>
      </c>
      <c r="AF510" s="212">
        <f t="shared" si="253"/>
        <v>9.1644913490886826E-2</v>
      </c>
      <c r="AG510" s="166">
        <f t="shared" si="259"/>
        <v>1.2760000000000001E-4</v>
      </c>
      <c r="AH510" s="166">
        <f t="shared" si="259"/>
        <v>1.7219</v>
      </c>
      <c r="AI510" s="166">
        <f t="shared" si="259"/>
        <v>2</v>
      </c>
      <c r="AJ510" s="166">
        <f t="shared" si="254"/>
        <v>3.76611E-4</v>
      </c>
      <c r="AK510" s="114" t="str">
        <f>""</f>
        <v/>
      </c>
      <c r="AL510" s="7" t="str">
        <f>""</f>
        <v/>
      </c>
      <c r="AM510" s="7" t="str">
        <f>""</f>
        <v/>
      </c>
      <c r="AN510" s="7" t="str">
        <f>""</f>
        <v/>
      </c>
      <c r="AO510" s="7" t="str">
        <f>""</f>
        <v/>
      </c>
      <c r="AP510" s="7" t="str">
        <f>""</f>
        <v/>
      </c>
      <c r="AQ510" s="7" t="str">
        <f>""</f>
        <v/>
      </c>
      <c r="AR510" s="7" t="str">
        <f>""</f>
        <v/>
      </c>
      <c r="AS510" s="7" t="str">
        <f>""</f>
        <v/>
      </c>
      <c r="AT510" s="7" t="str">
        <f>""</f>
        <v/>
      </c>
      <c r="AU510" s="7" t="str">
        <f>""</f>
        <v/>
      </c>
      <c r="AV510" s="7" t="str">
        <f>""</f>
        <v/>
      </c>
      <c r="AW510" s="7" t="str">
        <f>""</f>
        <v/>
      </c>
      <c r="AX510" s="7" t="str">
        <f>""</f>
        <v/>
      </c>
      <c r="AY510" s="7" t="str">
        <f>""</f>
        <v/>
      </c>
      <c r="AZ510" s="118">
        <f t="shared" si="260"/>
        <v>3.1</v>
      </c>
      <c r="BA510" s="121" t="str">
        <f>""</f>
        <v/>
      </c>
      <c r="BB510" s="121" t="str">
        <f>""</f>
        <v/>
      </c>
      <c r="BC510" s="121" t="str">
        <f>""</f>
        <v/>
      </c>
    </row>
    <row r="511" spans="1:55" x14ac:dyDescent="0.25">
      <c r="A511" t="str">
        <f t="shared" si="255"/>
        <v>2655520</v>
      </c>
      <c r="D511">
        <v>2</v>
      </c>
      <c r="E511">
        <v>65</v>
      </c>
      <c r="F511">
        <v>55</v>
      </c>
      <c r="G511">
        <v>20</v>
      </c>
      <c r="H511">
        <v>20.9</v>
      </c>
      <c r="I511" t="str">
        <f>""</f>
        <v/>
      </c>
      <c r="J511" t="str">
        <f>""</f>
        <v/>
      </c>
      <c r="K511" t="str">
        <f>""</f>
        <v/>
      </c>
      <c r="L511" t="str">
        <f>""</f>
        <v/>
      </c>
      <c r="M511" s="114">
        <v>982.8</v>
      </c>
      <c r="N511" s="7">
        <v>982.8</v>
      </c>
      <c r="O511" s="7">
        <v>982.8</v>
      </c>
      <c r="P511" s="7">
        <v>982.8</v>
      </c>
      <c r="Q511">
        <v>1.3311999999999999</v>
      </c>
      <c r="R511">
        <v>1.3311999999999999</v>
      </c>
      <c r="S511">
        <v>1.3311999999999999</v>
      </c>
      <c r="T511">
        <v>1.3311999999999999</v>
      </c>
      <c r="U511">
        <f t="shared" si="256"/>
        <v>153</v>
      </c>
      <c r="V511">
        <f t="shared" si="256"/>
        <v>153</v>
      </c>
      <c r="W511">
        <f t="shared" si="256"/>
        <v>153</v>
      </c>
      <c r="X511">
        <f t="shared" si="251"/>
        <v>153</v>
      </c>
      <c r="Y511">
        <f t="shared" si="257"/>
        <v>26</v>
      </c>
      <c r="Z511">
        <f t="shared" si="257"/>
        <v>26</v>
      </c>
      <c r="AA511">
        <f t="shared" si="257"/>
        <v>26</v>
      </c>
      <c r="AB511">
        <f t="shared" si="252"/>
        <v>26</v>
      </c>
      <c r="AC511" s="212">
        <f t="shared" si="258"/>
        <v>2.7723527082370329E-3</v>
      </c>
      <c r="AD511" s="212">
        <f t="shared" si="258"/>
        <v>2.7723527082370329E-3</v>
      </c>
      <c r="AE511" s="212">
        <f t="shared" si="258"/>
        <v>2.7723527082370329E-3</v>
      </c>
      <c r="AF511" s="212">
        <f t="shared" si="253"/>
        <v>2.7723527082370329E-3</v>
      </c>
      <c r="AG511" s="166">
        <f t="shared" si="259"/>
        <v>1.2760000000000001E-4</v>
      </c>
      <c r="AH511" s="166">
        <f t="shared" si="259"/>
        <v>1.7219</v>
      </c>
      <c r="AI511" s="166">
        <f t="shared" si="259"/>
        <v>2</v>
      </c>
      <c r="AJ511" s="166">
        <f t="shared" si="254"/>
        <v>3.76611E-4</v>
      </c>
      <c r="AK511" s="114" t="str">
        <f>""</f>
        <v/>
      </c>
      <c r="AL511" s="7" t="str">
        <f>""</f>
        <v/>
      </c>
      <c r="AM511" s="7" t="str">
        <f>""</f>
        <v/>
      </c>
      <c r="AN511" s="7" t="str">
        <f>""</f>
        <v/>
      </c>
      <c r="AO511" s="7" t="str">
        <f>""</f>
        <v/>
      </c>
      <c r="AP511" s="7" t="str">
        <f>""</f>
        <v/>
      </c>
      <c r="AQ511" s="7" t="str">
        <f>""</f>
        <v/>
      </c>
      <c r="AR511" s="7" t="str">
        <f>""</f>
        <v/>
      </c>
      <c r="AS511" s="7" t="str">
        <f>""</f>
        <v/>
      </c>
      <c r="AT511" s="7" t="str">
        <f>""</f>
        <v/>
      </c>
      <c r="AU511" s="7" t="str">
        <f>""</f>
        <v/>
      </c>
      <c r="AV511" s="7" t="str">
        <f>""</f>
        <v/>
      </c>
      <c r="AW511" s="7" t="str">
        <f>""</f>
        <v/>
      </c>
      <c r="AX511" s="7" t="str">
        <f>""</f>
        <v/>
      </c>
      <c r="AY511" s="7" t="str">
        <f>""</f>
        <v/>
      </c>
      <c r="AZ511" s="118">
        <f t="shared" si="260"/>
        <v>0.7</v>
      </c>
      <c r="BA511" s="121" t="str">
        <f>""</f>
        <v/>
      </c>
      <c r="BB511" s="121" t="str">
        <f>""</f>
        <v/>
      </c>
      <c r="BC511" s="121" t="str">
        <f>""</f>
        <v/>
      </c>
    </row>
    <row r="512" spans="1:55" x14ac:dyDescent="0.25">
      <c r="A512" t="str">
        <f t="shared" si="255"/>
        <v>2656520</v>
      </c>
      <c r="D512">
        <v>2</v>
      </c>
      <c r="E512">
        <v>65</v>
      </c>
      <c r="F512">
        <v>65</v>
      </c>
      <c r="G512">
        <v>20</v>
      </c>
      <c r="H512">
        <v>20.9</v>
      </c>
      <c r="I512" t="str">
        <f>""</f>
        <v/>
      </c>
      <c r="J512" t="str">
        <f>""</f>
        <v/>
      </c>
      <c r="K512" t="str">
        <f>""</f>
        <v/>
      </c>
      <c r="L512" t="str">
        <f>""</f>
        <v/>
      </c>
      <c r="M512" s="114">
        <v>1216.8</v>
      </c>
      <c r="N512" s="7">
        <v>1216.8</v>
      </c>
      <c r="O512" s="7">
        <v>1216.8</v>
      </c>
      <c r="P512" s="7">
        <v>1216.8</v>
      </c>
      <c r="Q512">
        <v>1.3311999999999999</v>
      </c>
      <c r="R512">
        <v>1.3311999999999999</v>
      </c>
      <c r="S512">
        <v>1.3311999999999999</v>
      </c>
      <c r="T512">
        <v>1.3311999999999999</v>
      </c>
      <c r="U512">
        <f t="shared" si="256"/>
        <v>190</v>
      </c>
      <c r="V512">
        <f t="shared" si="256"/>
        <v>190</v>
      </c>
      <c r="W512">
        <f t="shared" si="256"/>
        <v>190</v>
      </c>
      <c r="X512">
        <f t="shared" si="251"/>
        <v>190</v>
      </c>
      <c r="Y512">
        <f t="shared" si="257"/>
        <v>33</v>
      </c>
      <c r="Z512">
        <f t="shared" si="257"/>
        <v>33</v>
      </c>
      <c r="AA512">
        <f t="shared" si="257"/>
        <v>33</v>
      </c>
      <c r="AB512">
        <f t="shared" si="252"/>
        <v>33</v>
      </c>
      <c r="AC512" s="212">
        <f t="shared" si="258"/>
        <v>4.5404463230557723E-3</v>
      </c>
      <c r="AD512" s="212">
        <f t="shared" si="258"/>
        <v>4.5404463230557723E-3</v>
      </c>
      <c r="AE512" s="212">
        <f t="shared" si="258"/>
        <v>4.5404463230557723E-3</v>
      </c>
      <c r="AF512" s="212">
        <f t="shared" si="253"/>
        <v>4.5404463230557723E-3</v>
      </c>
      <c r="AG512" s="166">
        <f t="shared" si="259"/>
        <v>1.2760000000000001E-4</v>
      </c>
      <c r="AH512" s="166">
        <f t="shared" si="259"/>
        <v>1.7219</v>
      </c>
      <c r="AI512" s="166">
        <f t="shared" si="259"/>
        <v>2</v>
      </c>
      <c r="AJ512" s="166">
        <f t="shared" si="254"/>
        <v>3.76611E-4</v>
      </c>
      <c r="AK512" s="114" t="str">
        <f>""</f>
        <v/>
      </c>
      <c r="AL512" s="7" t="str">
        <f>""</f>
        <v/>
      </c>
      <c r="AM512" s="7" t="str">
        <f>""</f>
        <v/>
      </c>
      <c r="AN512" s="7" t="str">
        <f>""</f>
        <v/>
      </c>
      <c r="AO512" s="7" t="str">
        <f>""</f>
        <v/>
      </c>
      <c r="AP512" s="7" t="str">
        <f>""</f>
        <v/>
      </c>
      <c r="AQ512" s="7" t="str">
        <f>""</f>
        <v/>
      </c>
      <c r="AR512" s="7" t="str">
        <f>""</f>
        <v/>
      </c>
      <c r="AS512" s="7" t="str">
        <f>""</f>
        <v/>
      </c>
      <c r="AT512" s="7" t="str">
        <f>""</f>
        <v/>
      </c>
      <c r="AU512" s="7" t="str">
        <f>""</f>
        <v/>
      </c>
      <c r="AV512" s="7" t="str">
        <f>""</f>
        <v/>
      </c>
      <c r="AW512" s="7" t="str">
        <f>""</f>
        <v/>
      </c>
      <c r="AX512" s="7" t="str">
        <f>""</f>
        <v/>
      </c>
      <c r="AY512" s="7" t="str">
        <f>""</f>
        <v/>
      </c>
      <c r="AZ512" s="118">
        <f t="shared" si="260"/>
        <v>0.9</v>
      </c>
      <c r="BA512" s="121" t="str">
        <f>""</f>
        <v/>
      </c>
      <c r="BB512" s="121" t="str">
        <f>""</f>
        <v/>
      </c>
      <c r="BC512" s="121" t="str">
        <f>""</f>
        <v/>
      </c>
    </row>
    <row r="513" spans="1:55" x14ac:dyDescent="0.25">
      <c r="A513" t="str">
        <f t="shared" si="255"/>
        <v>2657520</v>
      </c>
      <c r="D513">
        <v>2</v>
      </c>
      <c r="E513">
        <v>65</v>
      </c>
      <c r="F513">
        <v>75</v>
      </c>
      <c r="G513">
        <v>20</v>
      </c>
      <c r="H513">
        <v>20.9</v>
      </c>
      <c r="I513" t="str">
        <f>""</f>
        <v/>
      </c>
      <c r="J513" t="str">
        <f>""</f>
        <v/>
      </c>
      <c r="K513" t="str">
        <f>""</f>
        <v/>
      </c>
      <c r="L513" t="str">
        <f>""</f>
        <v/>
      </c>
      <c r="M513" s="114">
        <v>1450.8</v>
      </c>
      <c r="N513" s="7">
        <v>1450.8</v>
      </c>
      <c r="O513" s="7">
        <v>1450.8</v>
      </c>
      <c r="P513" s="7">
        <v>1450.8</v>
      </c>
      <c r="Q513">
        <v>1.3311999999999999</v>
      </c>
      <c r="R513">
        <v>1.3311999999999999</v>
      </c>
      <c r="S513">
        <v>1.3311999999999999</v>
      </c>
      <c r="T513">
        <v>1.3311999999999999</v>
      </c>
      <c r="U513">
        <f t="shared" si="256"/>
        <v>226</v>
      </c>
      <c r="V513">
        <f t="shared" si="256"/>
        <v>226</v>
      </c>
      <c r="W513">
        <f t="shared" si="256"/>
        <v>226</v>
      </c>
      <c r="X513">
        <f t="shared" si="251"/>
        <v>226</v>
      </c>
      <c r="Y513">
        <f t="shared" si="257"/>
        <v>39</v>
      </c>
      <c r="Z513">
        <f t="shared" si="257"/>
        <v>39</v>
      </c>
      <c r="AA513">
        <f t="shared" si="257"/>
        <v>39</v>
      </c>
      <c r="AB513">
        <f t="shared" si="252"/>
        <v>39</v>
      </c>
      <c r="AC513" s="212">
        <f t="shared" si="258"/>
        <v>6.4458993680365515E-3</v>
      </c>
      <c r="AD513" s="212">
        <f t="shared" si="258"/>
        <v>6.4458993680365515E-3</v>
      </c>
      <c r="AE513" s="212">
        <f t="shared" si="258"/>
        <v>6.4458993680365515E-3</v>
      </c>
      <c r="AF513" s="212">
        <f t="shared" si="253"/>
        <v>6.4458993680365515E-3</v>
      </c>
      <c r="AG513" s="166">
        <f t="shared" si="259"/>
        <v>1.2760000000000001E-4</v>
      </c>
      <c r="AH513" s="166">
        <f t="shared" si="259"/>
        <v>1.7219</v>
      </c>
      <c r="AI513" s="166">
        <f t="shared" si="259"/>
        <v>2</v>
      </c>
      <c r="AJ513" s="166">
        <f t="shared" si="254"/>
        <v>3.76611E-4</v>
      </c>
      <c r="AK513" s="114" t="str">
        <f>""</f>
        <v/>
      </c>
      <c r="AL513" s="7" t="str">
        <f>""</f>
        <v/>
      </c>
      <c r="AM513" s="7" t="str">
        <f>""</f>
        <v/>
      </c>
      <c r="AN513" s="7" t="str">
        <f>""</f>
        <v/>
      </c>
      <c r="AO513" s="7" t="str">
        <f>""</f>
        <v/>
      </c>
      <c r="AP513" s="7" t="str">
        <f>""</f>
        <v/>
      </c>
      <c r="AQ513" s="7" t="str">
        <f>""</f>
        <v/>
      </c>
      <c r="AR513" s="7" t="str">
        <f>""</f>
        <v/>
      </c>
      <c r="AS513" s="7" t="str">
        <f>""</f>
        <v/>
      </c>
      <c r="AT513" s="7" t="str">
        <f>""</f>
        <v/>
      </c>
      <c r="AU513" s="7" t="str">
        <f>""</f>
        <v/>
      </c>
      <c r="AV513" s="7" t="str">
        <f>""</f>
        <v/>
      </c>
      <c r="AW513" s="7" t="str">
        <f>""</f>
        <v/>
      </c>
      <c r="AX513" s="7" t="str">
        <f>""</f>
        <v/>
      </c>
      <c r="AY513" s="7" t="str">
        <f>""</f>
        <v/>
      </c>
      <c r="AZ513" s="118">
        <f t="shared" si="260"/>
        <v>1</v>
      </c>
      <c r="BA513" s="121" t="str">
        <f>""</f>
        <v/>
      </c>
      <c r="BB513" s="121" t="str">
        <f>""</f>
        <v/>
      </c>
      <c r="BC513" s="121" t="str">
        <f>""</f>
        <v/>
      </c>
    </row>
    <row r="514" spans="1:55" x14ac:dyDescent="0.25">
      <c r="A514" t="str">
        <f t="shared" si="255"/>
        <v>2658520</v>
      </c>
      <c r="D514">
        <v>2</v>
      </c>
      <c r="E514">
        <v>65</v>
      </c>
      <c r="F514">
        <v>85</v>
      </c>
      <c r="G514">
        <v>20</v>
      </c>
      <c r="H514">
        <v>20.9</v>
      </c>
      <c r="I514" t="str">
        <f>""</f>
        <v/>
      </c>
      <c r="J514" t="str">
        <f>""</f>
        <v/>
      </c>
      <c r="K514" t="str">
        <f>""</f>
        <v/>
      </c>
      <c r="L514" t="str">
        <f>""</f>
        <v/>
      </c>
      <c r="M514" s="114">
        <v>1684.8</v>
      </c>
      <c r="N514" s="7">
        <v>1684.8</v>
      </c>
      <c r="O514" s="7">
        <v>1684.8</v>
      </c>
      <c r="P514" s="7">
        <v>1684.8</v>
      </c>
      <c r="Q514">
        <v>1.3311999999999999</v>
      </c>
      <c r="R514">
        <v>1.3311999999999999</v>
      </c>
      <c r="S514">
        <v>1.3311999999999999</v>
      </c>
      <c r="T514">
        <v>1.3311999999999999</v>
      </c>
      <c r="U514">
        <f t="shared" si="256"/>
        <v>263</v>
      </c>
      <c r="V514">
        <f t="shared" si="256"/>
        <v>263</v>
      </c>
      <c r="W514">
        <f t="shared" si="256"/>
        <v>263</v>
      </c>
      <c r="X514">
        <f t="shared" si="251"/>
        <v>263</v>
      </c>
      <c r="Y514">
        <f t="shared" si="257"/>
        <v>45</v>
      </c>
      <c r="Z514">
        <f t="shared" si="257"/>
        <v>45</v>
      </c>
      <c r="AA514">
        <f t="shared" si="257"/>
        <v>45</v>
      </c>
      <c r="AB514">
        <f t="shared" si="252"/>
        <v>45</v>
      </c>
      <c r="AC514" s="212">
        <f t="shared" si="258"/>
        <v>8.714291898429519E-3</v>
      </c>
      <c r="AD514" s="212">
        <f t="shared" si="258"/>
        <v>8.714291898429519E-3</v>
      </c>
      <c r="AE514" s="212">
        <f t="shared" si="258"/>
        <v>8.714291898429519E-3</v>
      </c>
      <c r="AF514" s="212">
        <f t="shared" si="253"/>
        <v>8.714291898429519E-3</v>
      </c>
      <c r="AG514" s="166">
        <f t="shared" si="259"/>
        <v>1.2760000000000001E-4</v>
      </c>
      <c r="AH514" s="166">
        <f t="shared" si="259"/>
        <v>1.7219</v>
      </c>
      <c r="AI514" s="166">
        <f t="shared" si="259"/>
        <v>2</v>
      </c>
      <c r="AJ514" s="166">
        <f t="shared" si="254"/>
        <v>3.76611E-4</v>
      </c>
      <c r="AK514" s="114" t="str">
        <f>""</f>
        <v/>
      </c>
      <c r="AL514" s="7" t="str">
        <f>""</f>
        <v/>
      </c>
      <c r="AM514" s="7" t="str">
        <f>""</f>
        <v/>
      </c>
      <c r="AN514" s="7" t="str">
        <f>""</f>
        <v/>
      </c>
      <c r="AO514" s="7" t="str">
        <f>""</f>
        <v/>
      </c>
      <c r="AP514" s="7" t="str">
        <f>""</f>
        <v/>
      </c>
      <c r="AQ514" s="7" t="str">
        <f>""</f>
        <v/>
      </c>
      <c r="AR514" s="7" t="str">
        <f>""</f>
        <v/>
      </c>
      <c r="AS514" s="7" t="str">
        <f>""</f>
        <v/>
      </c>
      <c r="AT514" s="7" t="str">
        <f>""</f>
        <v/>
      </c>
      <c r="AU514" s="7" t="str">
        <f>""</f>
        <v/>
      </c>
      <c r="AV514" s="7" t="str">
        <f>""</f>
        <v/>
      </c>
      <c r="AW514" s="7" t="str">
        <f>""</f>
        <v/>
      </c>
      <c r="AX514" s="7" t="str">
        <f>""</f>
        <v/>
      </c>
      <c r="AY514" s="7" t="str">
        <f>""</f>
        <v/>
      </c>
      <c r="AZ514" s="118">
        <f t="shared" si="260"/>
        <v>1.1000000000000001</v>
      </c>
      <c r="BA514" s="121" t="str">
        <f>""</f>
        <v/>
      </c>
      <c r="BB514" s="121" t="str">
        <f>""</f>
        <v/>
      </c>
      <c r="BC514" s="121" t="str">
        <f>""</f>
        <v/>
      </c>
    </row>
    <row r="515" spans="1:55" x14ac:dyDescent="0.25">
      <c r="A515" t="str">
        <f t="shared" si="255"/>
        <v>2659520</v>
      </c>
      <c r="D515">
        <v>2</v>
      </c>
      <c r="E515">
        <v>65</v>
      </c>
      <c r="F515">
        <v>95</v>
      </c>
      <c r="G515">
        <v>20</v>
      </c>
      <c r="H515">
        <v>20.9</v>
      </c>
      <c r="I515" t="str">
        <f>""</f>
        <v/>
      </c>
      <c r="J515" t="str">
        <f>""</f>
        <v/>
      </c>
      <c r="K515" t="str">
        <f>""</f>
        <v/>
      </c>
      <c r="L515" t="str">
        <f>""</f>
        <v/>
      </c>
      <c r="M515" s="114">
        <v>1918.8</v>
      </c>
      <c r="N515" s="7">
        <v>1918.8</v>
      </c>
      <c r="O515" s="7">
        <v>1918.8</v>
      </c>
      <c r="P515" s="7">
        <v>1918.8</v>
      </c>
      <c r="Q515">
        <v>1.3311999999999999</v>
      </c>
      <c r="R515">
        <v>1.3311999999999999</v>
      </c>
      <c r="S515">
        <v>1.3311999999999999</v>
      </c>
      <c r="T515">
        <v>1.3311999999999999</v>
      </c>
      <c r="U515">
        <f t="shared" si="256"/>
        <v>299</v>
      </c>
      <c r="V515">
        <f t="shared" si="256"/>
        <v>299</v>
      </c>
      <c r="W515">
        <f t="shared" si="256"/>
        <v>299</v>
      </c>
      <c r="X515">
        <f t="shared" si="251"/>
        <v>299</v>
      </c>
      <c r="Y515">
        <f t="shared" si="257"/>
        <v>51</v>
      </c>
      <c r="Z515">
        <f t="shared" si="257"/>
        <v>51</v>
      </c>
      <c r="AA515">
        <f t="shared" si="257"/>
        <v>51</v>
      </c>
      <c r="AB515">
        <f t="shared" si="252"/>
        <v>51</v>
      </c>
      <c r="AC515" s="212">
        <f t="shared" si="258"/>
        <v>1.1356476574901648E-2</v>
      </c>
      <c r="AD515" s="212">
        <f t="shared" si="258"/>
        <v>1.1356476574901648E-2</v>
      </c>
      <c r="AE515" s="212">
        <f t="shared" si="258"/>
        <v>1.1356476574901648E-2</v>
      </c>
      <c r="AF515" s="212">
        <f t="shared" si="253"/>
        <v>1.1356476574901648E-2</v>
      </c>
      <c r="AG515" s="166">
        <f t="shared" si="259"/>
        <v>1.2760000000000001E-4</v>
      </c>
      <c r="AH515" s="166">
        <f t="shared" si="259"/>
        <v>1.7219</v>
      </c>
      <c r="AI515" s="166">
        <f t="shared" si="259"/>
        <v>2</v>
      </c>
      <c r="AJ515" s="166">
        <f t="shared" si="254"/>
        <v>3.76611E-4</v>
      </c>
      <c r="AK515" s="114" t="str">
        <f>""</f>
        <v/>
      </c>
      <c r="AL515" s="7" t="str">
        <f>""</f>
        <v/>
      </c>
      <c r="AM515" s="7" t="str">
        <f>""</f>
        <v/>
      </c>
      <c r="AN515" s="7" t="str">
        <f>""</f>
        <v/>
      </c>
      <c r="AO515" s="7" t="str">
        <f>""</f>
        <v/>
      </c>
      <c r="AP515" s="7" t="str">
        <f>""</f>
        <v/>
      </c>
      <c r="AQ515" s="7" t="str">
        <f>""</f>
        <v/>
      </c>
      <c r="AR515" s="7" t="str">
        <f>""</f>
        <v/>
      </c>
      <c r="AS515" s="7" t="str">
        <f>""</f>
        <v/>
      </c>
      <c r="AT515" s="7" t="str">
        <f>""</f>
        <v/>
      </c>
      <c r="AU515" s="7" t="str">
        <f>""</f>
        <v/>
      </c>
      <c r="AV515" s="7" t="str">
        <f>""</f>
        <v/>
      </c>
      <c r="AW515" s="7" t="str">
        <f>""</f>
        <v/>
      </c>
      <c r="AX515" s="7" t="str">
        <f>""</f>
        <v/>
      </c>
      <c r="AY515" s="7" t="str">
        <f>""</f>
        <v/>
      </c>
      <c r="AZ515" s="118">
        <f t="shared" si="260"/>
        <v>1.3</v>
      </c>
      <c r="BA515" s="121" t="str">
        <f>""</f>
        <v/>
      </c>
      <c r="BB515" s="121" t="str">
        <f>""</f>
        <v/>
      </c>
      <c r="BC515" s="121" t="str">
        <f>""</f>
        <v/>
      </c>
    </row>
    <row r="516" spans="1:55" x14ac:dyDescent="0.25">
      <c r="A516" t="str">
        <f t="shared" si="255"/>
        <v>26510520</v>
      </c>
      <c r="D516">
        <v>2</v>
      </c>
      <c r="E516">
        <v>65</v>
      </c>
      <c r="F516">
        <v>105</v>
      </c>
      <c r="G516">
        <v>20</v>
      </c>
      <c r="H516">
        <v>20.9</v>
      </c>
      <c r="I516" t="str">
        <f>""</f>
        <v/>
      </c>
      <c r="J516" t="str">
        <f>""</f>
        <v/>
      </c>
      <c r="K516" t="str">
        <f>""</f>
        <v/>
      </c>
      <c r="L516" t="str">
        <f>""</f>
        <v/>
      </c>
      <c r="M516" s="114">
        <v>2152.8000000000002</v>
      </c>
      <c r="N516" s="7">
        <v>2152.8000000000002</v>
      </c>
      <c r="O516" s="7">
        <v>2152.8000000000002</v>
      </c>
      <c r="P516" s="7">
        <v>2152.8000000000002</v>
      </c>
      <c r="Q516">
        <v>1.3311999999999999</v>
      </c>
      <c r="R516">
        <v>1.3311999999999999</v>
      </c>
      <c r="S516">
        <v>1.3311999999999999</v>
      </c>
      <c r="T516">
        <v>1.3311999999999999</v>
      </c>
      <c r="U516">
        <f t="shared" si="256"/>
        <v>335</v>
      </c>
      <c r="V516">
        <f t="shared" si="256"/>
        <v>335</v>
      </c>
      <c r="W516">
        <f t="shared" si="256"/>
        <v>335</v>
      </c>
      <c r="X516">
        <f t="shared" si="251"/>
        <v>335</v>
      </c>
      <c r="Y516">
        <f t="shared" si="257"/>
        <v>58</v>
      </c>
      <c r="Z516">
        <f t="shared" si="257"/>
        <v>58</v>
      </c>
      <c r="AA516">
        <f t="shared" si="257"/>
        <v>58</v>
      </c>
      <c r="AB516">
        <f t="shared" si="252"/>
        <v>58</v>
      </c>
      <c r="AC516" s="212">
        <f t="shared" si="258"/>
        <v>1.4880042230713399E-2</v>
      </c>
      <c r="AD516" s="212">
        <f t="shared" si="258"/>
        <v>1.4880042230713399E-2</v>
      </c>
      <c r="AE516" s="212">
        <f t="shared" si="258"/>
        <v>1.4880042230713399E-2</v>
      </c>
      <c r="AF516" s="212">
        <f t="shared" si="253"/>
        <v>1.4880042230713399E-2</v>
      </c>
      <c r="AG516" s="166">
        <f t="shared" si="259"/>
        <v>1.2760000000000001E-4</v>
      </c>
      <c r="AH516" s="166">
        <f t="shared" si="259"/>
        <v>1.7219</v>
      </c>
      <c r="AI516" s="166">
        <f t="shared" si="259"/>
        <v>2</v>
      </c>
      <c r="AJ516" s="166">
        <f t="shared" si="254"/>
        <v>3.76611E-4</v>
      </c>
      <c r="AK516" s="114" t="str">
        <f>""</f>
        <v/>
      </c>
      <c r="AL516" s="7" t="str">
        <f>""</f>
        <v/>
      </c>
      <c r="AM516" s="7" t="str">
        <f>""</f>
        <v/>
      </c>
      <c r="AN516" s="7" t="str">
        <f>""</f>
        <v/>
      </c>
      <c r="AO516" s="7" t="str">
        <f>""</f>
        <v/>
      </c>
      <c r="AP516" s="7" t="str">
        <f>""</f>
        <v/>
      </c>
      <c r="AQ516" s="7" t="str">
        <f>""</f>
        <v/>
      </c>
      <c r="AR516" s="7" t="str">
        <f>""</f>
        <v/>
      </c>
      <c r="AS516" s="7" t="str">
        <f>""</f>
        <v/>
      </c>
      <c r="AT516" s="7" t="str">
        <f>""</f>
        <v/>
      </c>
      <c r="AU516" s="7" t="str">
        <f>""</f>
        <v/>
      </c>
      <c r="AV516" s="7" t="str">
        <f>""</f>
        <v/>
      </c>
      <c r="AW516" s="7" t="str">
        <f>""</f>
        <v/>
      </c>
      <c r="AX516" s="7" t="str">
        <f>""</f>
        <v/>
      </c>
      <c r="AY516" s="7" t="str">
        <f>""</f>
        <v/>
      </c>
      <c r="AZ516" s="118">
        <f t="shared" si="260"/>
        <v>1.4</v>
      </c>
      <c r="BA516" s="121" t="str">
        <f>""</f>
        <v/>
      </c>
      <c r="BB516" s="121" t="str">
        <f>""</f>
        <v/>
      </c>
      <c r="BC516" s="121" t="str">
        <f>""</f>
        <v/>
      </c>
    </row>
    <row r="517" spans="1:55" x14ac:dyDescent="0.25">
      <c r="A517" t="str">
        <f t="shared" si="255"/>
        <v>26511520</v>
      </c>
      <c r="D517">
        <v>2</v>
      </c>
      <c r="E517">
        <v>65</v>
      </c>
      <c r="F517">
        <v>115</v>
      </c>
      <c r="G517">
        <v>20</v>
      </c>
      <c r="H517">
        <v>20.9</v>
      </c>
      <c r="I517" t="str">
        <f>""</f>
        <v/>
      </c>
      <c r="J517" t="str">
        <f>""</f>
        <v/>
      </c>
      <c r="K517" t="str">
        <f>""</f>
        <v/>
      </c>
      <c r="L517" t="str">
        <f>""</f>
        <v/>
      </c>
      <c r="M517" s="114">
        <v>2386.8000000000002</v>
      </c>
      <c r="N517" s="7">
        <v>2386.8000000000002</v>
      </c>
      <c r="O517" s="7">
        <v>2386.8000000000002</v>
      </c>
      <c r="P517" s="7">
        <v>2386.8000000000002</v>
      </c>
      <c r="Q517">
        <v>1.3311999999999999</v>
      </c>
      <c r="R517">
        <v>1.3311999999999999</v>
      </c>
      <c r="S517">
        <v>1.3311999999999999</v>
      </c>
      <c r="T517">
        <v>1.3311999999999999</v>
      </c>
      <c r="U517">
        <f t="shared" si="256"/>
        <v>372</v>
      </c>
      <c r="V517">
        <f t="shared" si="256"/>
        <v>372</v>
      </c>
      <c r="W517">
        <f t="shared" si="256"/>
        <v>372</v>
      </c>
      <c r="X517">
        <f t="shared" si="251"/>
        <v>372</v>
      </c>
      <c r="Y517">
        <f t="shared" si="257"/>
        <v>64</v>
      </c>
      <c r="Z517">
        <f t="shared" si="257"/>
        <v>64</v>
      </c>
      <c r="AA517">
        <f t="shared" si="257"/>
        <v>64</v>
      </c>
      <c r="AB517">
        <f t="shared" si="252"/>
        <v>64</v>
      </c>
      <c r="AC517" s="212">
        <f t="shared" si="258"/>
        <v>1.8359116091851296E-2</v>
      </c>
      <c r="AD517" s="212">
        <f t="shared" si="258"/>
        <v>1.8359116091851296E-2</v>
      </c>
      <c r="AE517" s="212">
        <f t="shared" si="258"/>
        <v>1.8359116091851296E-2</v>
      </c>
      <c r="AF517" s="212">
        <f t="shared" si="253"/>
        <v>1.8359116091851296E-2</v>
      </c>
      <c r="AG517" s="166">
        <f t="shared" si="259"/>
        <v>1.2760000000000001E-4</v>
      </c>
      <c r="AH517" s="166">
        <f t="shared" si="259"/>
        <v>1.7219</v>
      </c>
      <c r="AI517" s="166">
        <f t="shared" si="259"/>
        <v>2</v>
      </c>
      <c r="AJ517" s="166">
        <f t="shared" si="254"/>
        <v>3.76611E-4</v>
      </c>
      <c r="AK517" s="114" t="str">
        <f>""</f>
        <v/>
      </c>
      <c r="AL517" s="7" t="str">
        <f>""</f>
        <v/>
      </c>
      <c r="AM517" s="7" t="str">
        <f>""</f>
        <v/>
      </c>
      <c r="AN517" s="7" t="str">
        <f>""</f>
        <v/>
      </c>
      <c r="AO517" s="7" t="str">
        <f>""</f>
        <v/>
      </c>
      <c r="AP517" s="7" t="str">
        <f>""</f>
        <v/>
      </c>
      <c r="AQ517" s="7" t="str">
        <f>""</f>
        <v/>
      </c>
      <c r="AR517" s="7" t="str">
        <f>""</f>
        <v/>
      </c>
      <c r="AS517" s="7" t="str">
        <f>""</f>
        <v/>
      </c>
      <c r="AT517" s="7" t="str">
        <f>""</f>
        <v/>
      </c>
      <c r="AU517" s="7" t="str">
        <f>""</f>
        <v/>
      </c>
      <c r="AV517" s="7" t="str">
        <f>""</f>
        <v/>
      </c>
      <c r="AW517" s="7" t="str">
        <f>""</f>
        <v/>
      </c>
      <c r="AX517" s="7" t="str">
        <f>""</f>
        <v/>
      </c>
      <c r="AY517" s="7" t="str">
        <f>""</f>
        <v/>
      </c>
      <c r="AZ517" s="118">
        <f t="shared" si="260"/>
        <v>1.5</v>
      </c>
      <c r="BA517" s="121" t="str">
        <f>""</f>
        <v/>
      </c>
      <c r="BB517" s="121" t="str">
        <f>""</f>
        <v/>
      </c>
      <c r="BC517" s="121" t="str">
        <f>""</f>
        <v/>
      </c>
    </row>
    <row r="518" spans="1:55" x14ac:dyDescent="0.25">
      <c r="A518" t="str">
        <f t="shared" si="255"/>
        <v>26513520</v>
      </c>
      <c r="D518">
        <v>2</v>
      </c>
      <c r="E518">
        <v>65</v>
      </c>
      <c r="F518">
        <v>135</v>
      </c>
      <c r="G518">
        <v>20</v>
      </c>
      <c r="H518">
        <v>20.9</v>
      </c>
      <c r="I518" t="str">
        <f>""</f>
        <v/>
      </c>
      <c r="J518" t="str">
        <f>""</f>
        <v/>
      </c>
      <c r="K518" t="str">
        <f>""</f>
        <v/>
      </c>
      <c r="L518" t="str">
        <f>""</f>
        <v/>
      </c>
      <c r="M518" s="114">
        <v>2854.8</v>
      </c>
      <c r="N518" s="7">
        <v>2854.8</v>
      </c>
      <c r="O518" s="7">
        <v>2854.8</v>
      </c>
      <c r="P518" s="7">
        <v>2854.8</v>
      </c>
      <c r="Q518">
        <v>1.3311999999999999</v>
      </c>
      <c r="R518">
        <v>1.3311999999999999</v>
      </c>
      <c r="S518">
        <v>1.3311999999999999</v>
      </c>
      <c r="T518">
        <v>1.3311999999999999</v>
      </c>
      <c r="U518">
        <f t="shared" si="256"/>
        <v>445</v>
      </c>
      <c r="V518">
        <f t="shared" si="256"/>
        <v>445</v>
      </c>
      <c r="W518">
        <f t="shared" si="256"/>
        <v>445</v>
      </c>
      <c r="X518">
        <f t="shared" si="251"/>
        <v>445</v>
      </c>
      <c r="Y518">
        <f t="shared" si="257"/>
        <v>77</v>
      </c>
      <c r="Z518">
        <f t="shared" si="257"/>
        <v>77</v>
      </c>
      <c r="AA518">
        <f t="shared" si="257"/>
        <v>77</v>
      </c>
      <c r="AB518">
        <f t="shared" si="252"/>
        <v>77</v>
      </c>
      <c r="AC518" s="212">
        <f t="shared" si="258"/>
        <v>2.7225893203387603E-2</v>
      </c>
      <c r="AD518" s="212">
        <f t="shared" si="258"/>
        <v>2.7225893203387603E-2</v>
      </c>
      <c r="AE518" s="212">
        <f t="shared" si="258"/>
        <v>2.7225893203387603E-2</v>
      </c>
      <c r="AF518" s="212">
        <f t="shared" si="253"/>
        <v>2.7225893203387603E-2</v>
      </c>
      <c r="AG518" s="166">
        <f t="shared" si="259"/>
        <v>1.2760000000000001E-4</v>
      </c>
      <c r="AH518" s="166">
        <f t="shared" si="259"/>
        <v>1.7219</v>
      </c>
      <c r="AI518" s="166">
        <f t="shared" si="259"/>
        <v>2</v>
      </c>
      <c r="AJ518" s="166">
        <f t="shared" si="254"/>
        <v>3.76611E-4</v>
      </c>
      <c r="AK518" s="114" t="str">
        <f>""</f>
        <v/>
      </c>
      <c r="AL518" s="7" t="str">
        <f>""</f>
        <v/>
      </c>
      <c r="AM518" s="7" t="str">
        <f>""</f>
        <v/>
      </c>
      <c r="AN518" s="7" t="str">
        <f>""</f>
        <v/>
      </c>
      <c r="AO518" s="7" t="str">
        <f>""</f>
        <v/>
      </c>
      <c r="AP518" s="7" t="str">
        <f>""</f>
        <v/>
      </c>
      <c r="AQ518" s="7" t="str">
        <f>""</f>
        <v/>
      </c>
      <c r="AR518" s="7" t="str">
        <f>""</f>
        <v/>
      </c>
      <c r="AS518" s="7" t="str">
        <f>""</f>
        <v/>
      </c>
      <c r="AT518" s="7" t="str">
        <f>""</f>
        <v/>
      </c>
      <c r="AU518" s="7" t="str">
        <f>""</f>
        <v/>
      </c>
      <c r="AV518" s="7" t="str">
        <f>""</f>
        <v/>
      </c>
      <c r="AW518" s="7" t="str">
        <f>""</f>
        <v/>
      </c>
      <c r="AX518" s="7" t="str">
        <f>""</f>
        <v/>
      </c>
      <c r="AY518" s="7" t="str">
        <f>""</f>
        <v/>
      </c>
      <c r="AZ518" s="118">
        <f t="shared" si="260"/>
        <v>1.8</v>
      </c>
      <c r="BA518" s="121" t="str">
        <f>""</f>
        <v/>
      </c>
      <c r="BB518" s="121" t="str">
        <f>""</f>
        <v/>
      </c>
      <c r="BC518" s="121" t="str">
        <f>""</f>
        <v/>
      </c>
    </row>
    <row r="519" spans="1:55" x14ac:dyDescent="0.25">
      <c r="A519" t="str">
        <f t="shared" si="255"/>
        <v>26515520</v>
      </c>
      <c r="D519">
        <v>2</v>
      </c>
      <c r="E519">
        <v>65</v>
      </c>
      <c r="F519">
        <v>155</v>
      </c>
      <c r="G519">
        <v>20</v>
      </c>
      <c r="H519">
        <v>20.9</v>
      </c>
      <c r="I519" t="str">
        <f>""</f>
        <v/>
      </c>
      <c r="J519" t="str">
        <f>""</f>
        <v/>
      </c>
      <c r="K519" t="str">
        <f>""</f>
        <v/>
      </c>
      <c r="L519" t="str">
        <f>""</f>
        <v/>
      </c>
      <c r="M519" s="114">
        <v>3322.8</v>
      </c>
      <c r="N519" s="7">
        <v>3322.8</v>
      </c>
      <c r="O519" s="7">
        <v>3322.8</v>
      </c>
      <c r="P519" s="7">
        <v>3322.8</v>
      </c>
      <c r="Q519">
        <v>1.3311999999999999</v>
      </c>
      <c r="R519">
        <v>1.3311999999999999</v>
      </c>
      <c r="S519">
        <v>1.3311999999999999</v>
      </c>
      <c r="T519">
        <v>1.3311999999999999</v>
      </c>
      <c r="U519">
        <f t="shared" si="256"/>
        <v>518</v>
      </c>
      <c r="V519">
        <f t="shared" si="256"/>
        <v>518</v>
      </c>
      <c r="W519">
        <f t="shared" si="256"/>
        <v>518</v>
      </c>
      <c r="X519">
        <f t="shared" si="251"/>
        <v>518</v>
      </c>
      <c r="Y519">
        <f t="shared" si="257"/>
        <v>89</v>
      </c>
      <c r="Z519">
        <f t="shared" si="257"/>
        <v>89</v>
      </c>
      <c r="AA519">
        <f t="shared" si="257"/>
        <v>89</v>
      </c>
      <c r="AB519">
        <f t="shared" si="252"/>
        <v>89</v>
      </c>
      <c r="AC519" s="212">
        <f t="shared" si="258"/>
        <v>3.7228409429562452E-2</v>
      </c>
      <c r="AD519" s="212">
        <f t="shared" si="258"/>
        <v>3.7228409429562452E-2</v>
      </c>
      <c r="AE519" s="212">
        <f t="shared" si="258"/>
        <v>3.7228409429562452E-2</v>
      </c>
      <c r="AF519" s="212">
        <f t="shared" si="253"/>
        <v>3.7228409429562452E-2</v>
      </c>
      <c r="AG519" s="166">
        <f t="shared" si="259"/>
        <v>1.2760000000000001E-4</v>
      </c>
      <c r="AH519" s="166">
        <f t="shared" si="259"/>
        <v>1.7219</v>
      </c>
      <c r="AI519" s="166">
        <f t="shared" si="259"/>
        <v>2</v>
      </c>
      <c r="AJ519" s="166">
        <f t="shared" si="254"/>
        <v>3.76611E-4</v>
      </c>
      <c r="AK519" s="114" t="str">
        <f>""</f>
        <v/>
      </c>
      <c r="AL519" s="7" t="str">
        <f>""</f>
        <v/>
      </c>
      <c r="AM519" s="7" t="str">
        <f>""</f>
        <v/>
      </c>
      <c r="AN519" s="7" t="str">
        <f>""</f>
        <v/>
      </c>
      <c r="AO519" s="7" t="str">
        <f>""</f>
        <v/>
      </c>
      <c r="AP519" s="7" t="str">
        <f>""</f>
        <v/>
      </c>
      <c r="AQ519" s="7" t="str">
        <f>""</f>
        <v/>
      </c>
      <c r="AR519" s="7" t="str">
        <f>""</f>
        <v/>
      </c>
      <c r="AS519" s="7" t="str">
        <f>""</f>
        <v/>
      </c>
      <c r="AT519" s="7" t="str">
        <f>""</f>
        <v/>
      </c>
      <c r="AU519" s="7" t="str">
        <f>""</f>
        <v/>
      </c>
      <c r="AV519" s="7" t="str">
        <f>""</f>
        <v/>
      </c>
      <c r="AW519" s="7" t="str">
        <f>""</f>
        <v/>
      </c>
      <c r="AX519" s="7" t="str">
        <f>""</f>
        <v/>
      </c>
      <c r="AY519" s="7" t="str">
        <f>""</f>
        <v/>
      </c>
      <c r="AZ519" s="118">
        <f t="shared" si="260"/>
        <v>2.1</v>
      </c>
      <c r="BA519" s="121" t="str">
        <f>""</f>
        <v/>
      </c>
      <c r="BB519" s="121" t="str">
        <f>""</f>
        <v/>
      </c>
      <c r="BC519" s="121" t="str">
        <f>""</f>
        <v/>
      </c>
    </row>
    <row r="520" spans="1:55" x14ac:dyDescent="0.25">
      <c r="A520" t="str">
        <f t="shared" si="255"/>
        <v>26517520</v>
      </c>
      <c r="D520">
        <v>2</v>
      </c>
      <c r="E520">
        <v>65</v>
      </c>
      <c r="F520">
        <v>175</v>
      </c>
      <c r="G520">
        <v>20</v>
      </c>
      <c r="H520">
        <v>20.9</v>
      </c>
      <c r="I520" t="str">
        <f>""</f>
        <v/>
      </c>
      <c r="J520" t="str">
        <f>""</f>
        <v/>
      </c>
      <c r="K520" t="str">
        <f>""</f>
        <v/>
      </c>
      <c r="L520" t="str">
        <f>""</f>
        <v/>
      </c>
      <c r="M520" s="114">
        <v>3790.8</v>
      </c>
      <c r="N520" s="7">
        <v>3790.8</v>
      </c>
      <c r="O520" s="7">
        <v>3790.8</v>
      </c>
      <c r="P520" s="7">
        <v>3790.8</v>
      </c>
      <c r="Q520">
        <v>1.3311999999999999</v>
      </c>
      <c r="R520">
        <v>1.3311999999999999</v>
      </c>
      <c r="S520">
        <v>1.3311999999999999</v>
      </c>
      <c r="T520">
        <v>1.3311999999999999</v>
      </c>
      <c r="U520">
        <f t="shared" si="256"/>
        <v>591</v>
      </c>
      <c r="V520">
        <f t="shared" si="256"/>
        <v>591</v>
      </c>
      <c r="W520">
        <f t="shared" si="256"/>
        <v>591</v>
      </c>
      <c r="X520">
        <f t="shared" si="251"/>
        <v>591</v>
      </c>
      <c r="Y520">
        <f t="shared" si="257"/>
        <v>102</v>
      </c>
      <c r="Z520">
        <f t="shared" si="257"/>
        <v>102</v>
      </c>
      <c r="AA520">
        <f t="shared" si="257"/>
        <v>102</v>
      </c>
      <c r="AB520">
        <f t="shared" si="252"/>
        <v>102</v>
      </c>
      <c r="AC520" s="212">
        <f t="shared" si="258"/>
        <v>4.9945737098886993E-2</v>
      </c>
      <c r="AD520" s="212">
        <f t="shared" si="258"/>
        <v>4.9945737098886993E-2</v>
      </c>
      <c r="AE520" s="212">
        <f t="shared" si="258"/>
        <v>4.9945737098886993E-2</v>
      </c>
      <c r="AF520" s="212">
        <f t="shared" si="253"/>
        <v>4.9945737098886993E-2</v>
      </c>
      <c r="AG520" s="166">
        <f t="shared" si="259"/>
        <v>1.2760000000000001E-4</v>
      </c>
      <c r="AH520" s="166">
        <f t="shared" si="259"/>
        <v>1.7219</v>
      </c>
      <c r="AI520" s="166">
        <f t="shared" si="259"/>
        <v>2</v>
      </c>
      <c r="AJ520" s="166">
        <f t="shared" si="254"/>
        <v>3.76611E-4</v>
      </c>
      <c r="AK520" s="114" t="str">
        <f>""</f>
        <v/>
      </c>
      <c r="AL520" s="7" t="str">
        <f>""</f>
        <v/>
      </c>
      <c r="AM520" s="7" t="str">
        <f>""</f>
        <v/>
      </c>
      <c r="AN520" s="7" t="str">
        <f>""</f>
        <v/>
      </c>
      <c r="AO520" s="7" t="str">
        <f>""</f>
        <v/>
      </c>
      <c r="AP520" s="7" t="str">
        <f>""</f>
        <v/>
      </c>
      <c r="AQ520" s="7" t="str">
        <f>""</f>
        <v/>
      </c>
      <c r="AR520" s="7" t="str">
        <f>""</f>
        <v/>
      </c>
      <c r="AS520" s="7" t="str">
        <f>""</f>
        <v/>
      </c>
      <c r="AT520" s="7" t="str">
        <f>""</f>
        <v/>
      </c>
      <c r="AU520" s="7" t="str">
        <f>""</f>
        <v/>
      </c>
      <c r="AV520" s="7" t="str">
        <f>""</f>
        <v/>
      </c>
      <c r="AW520" s="7" t="str">
        <f>""</f>
        <v/>
      </c>
      <c r="AX520" s="7" t="str">
        <f>""</f>
        <v/>
      </c>
      <c r="AY520" s="7" t="str">
        <f>""</f>
        <v/>
      </c>
      <c r="AZ520" s="118">
        <f t="shared" si="260"/>
        <v>2.2999999999999998</v>
      </c>
      <c r="BA520" s="121" t="str">
        <f>""</f>
        <v/>
      </c>
      <c r="BB520" s="121" t="str">
        <f>""</f>
        <v/>
      </c>
      <c r="BC520" s="121" t="str">
        <f>""</f>
        <v/>
      </c>
    </row>
    <row r="521" spans="1:55" x14ac:dyDescent="0.25">
      <c r="A521" t="str">
        <f t="shared" si="255"/>
        <v>26519520</v>
      </c>
      <c r="D521">
        <v>2</v>
      </c>
      <c r="E521">
        <v>65</v>
      </c>
      <c r="F521">
        <v>195</v>
      </c>
      <c r="G521">
        <v>20</v>
      </c>
      <c r="H521">
        <v>20.9</v>
      </c>
      <c r="I521" t="str">
        <f>""</f>
        <v/>
      </c>
      <c r="J521" t="str">
        <f>""</f>
        <v/>
      </c>
      <c r="K521" t="str">
        <f>""</f>
        <v/>
      </c>
      <c r="L521" t="str">
        <f>""</f>
        <v/>
      </c>
      <c r="M521" s="114">
        <v>4258.8</v>
      </c>
      <c r="N521" s="7">
        <v>4258.8</v>
      </c>
      <c r="O521" s="7">
        <v>4258.8</v>
      </c>
      <c r="P521" s="7">
        <v>4258.8</v>
      </c>
      <c r="Q521">
        <v>1.3311999999999999</v>
      </c>
      <c r="R521">
        <v>1.3311999999999999</v>
      </c>
      <c r="S521">
        <v>1.3311999999999999</v>
      </c>
      <c r="T521">
        <v>1.3311999999999999</v>
      </c>
      <c r="U521">
        <f t="shared" si="256"/>
        <v>664</v>
      </c>
      <c r="V521">
        <f t="shared" si="256"/>
        <v>664</v>
      </c>
      <c r="W521">
        <f t="shared" si="256"/>
        <v>664</v>
      </c>
      <c r="X521">
        <f t="shared" si="251"/>
        <v>664</v>
      </c>
      <c r="Y521">
        <f t="shared" si="257"/>
        <v>114</v>
      </c>
      <c r="Z521">
        <f t="shared" si="257"/>
        <v>114</v>
      </c>
      <c r="AA521">
        <f t="shared" si="257"/>
        <v>114</v>
      </c>
      <c r="AB521">
        <f t="shared" si="252"/>
        <v>114</v>
      </c>
      <c r="AC521" s="212">
        <f t="shared" si="258"/>
        <v>6.3691140912401273E-2</v>
      </c>
      <c r="AD521" s="212">
        <f t="shared" si="258"/>
        <v>6.3691140912401273E-2</v>
      </c>
      <c r="AE521" s="212">
        <f t="shared" si="258"/>
        <v>6.3691140912401273E-2</v>
      </c>
      <c r="AF521" s="212">
        <f t="shared" si="253"/>
        <v>6.3691140912401273E-2</v>
      </c>
      <c r="AG521" s="166">
        <f t="shared" si="259"/>
        <v>1.2760000000000001E-4</v>
      </c>
      <c r="AH521" s="166">
        <f t="shared" si="259"/>
        <v>1.7219</v>
      </c>
      <c r="AI521" s="166">
        <f t="shared" si="259"/>
        <v>2</v>
      </c>
      <c r="AJ521" s="166">
        <f t="shared" si="254"/>
        <v>3.76611E-4</v>
      </c>
      <c r="AK521" s="114" t="str">
        <f>""</f>
        <v/>
      </c>
      <c r="AL521" s="7" t="str">
        <f>""</f>
        <v/>
      </c>
      <c r="AM521" s="7" t="str">
        <f>""</f>
        <v/>
      </c>
      <c r="AN521" s="7" t="str">
        <f>""</f>
        <v/>
      </c>
      <c r="AO521" s="7" t="str">
        <f>""</f>
        <v/>
      </c>
      <c r="AP521" s="7" t="str">
        <f>""</f>
        <v/>
      </c>
      <c r="AQ521" s="7" t="str">
        <f>""</f>
        <v/>
      </c>
      <c r="AR521" s="7" t="str">
        <f>""</f>
        <v/>
      </c>
      <c r="AS521" s="7" t="str">
        <f>""</f>
        <v/>
      </c>
      <c r="AT521" s="7" t="str">
        <f>""</f>
        <v/>
      </c>
      <c r="AU521" s="7" t="str">
        <f>""</f>
        <v/>
      </c>
      <c r="AV521" s="7" t="str">
        <f>""</f>
        <v/>
      </c>
      <c r="AW521" s="7" t="str">
        <f>""</f>
        <v/>
      </c>
      <c r="AX521" s="7" t="str">
        <f>""</f>
        <v/>
      </c>
      <c r="AY521" s="7" t="str">
        <f>""</f>
        <v/>
      </c>
      <c r="AZ521" s="118">
        <f t="shared" si="260"/>
        <v>2.6</v>
      </c>
      <c r="BA521" s="121" t="str">
        <f>""</f>
        <v/>
      </c>
      <c r="BB521" s="121" t="str">
        <f>""</f>
        <v/>
      </c>
      <c r="BC521" s="121" t="str">
        <f>""</f>
        <v/>
      </c>
    </row>
    <row r="522" spans="1:55" x14ac:dyDescent="0.25">
      <c r="A522" t="str">
        <f t="shared" si="255"/>
        <v>26521520</v>
      </c>
      <c r="D522">
        <v>2</v>
      </c>
      <c r="E522">
        <v>65</v>
      </c>
      <c r="F522">
        <v>215</v>
      </c>
      <c r="G522">
        <v>20</v>
      </c>
      <c r="H522">
        <v>20.9</v>
      </c>
      <c r="I522" t="str">
        <f>""</f>
        <v/>
      </c>
      <c r="J522" t="str">
        <f>""</f>
        <v/>
      </c>
      <c r="K522" t="str">
        <f>""</f>
        <v/>
      </c>
      <c r="L522" t="str">
        <f>""</f>
        <v/>
      </c>
      <c r="M522" s="114">
        <v>4726.8</v>
      </c>
      <c r="N522" s="7">
        <v>4726.8</v>
      </c>
      <c r="O522" s="7">
        <v>4726.8</v>
      </c>
      <c r="P522" s="7">
        <v>4726.8</v>
      </c>
      <c r="Q522">
        <v>1.3311999999999999</v>
      </c>
      <c r="R522">
        <v>1.3311999999999999</v>
      </c>
      <c r="S522">
        <v>1.3311999999999999</v>
      </c>
      <c r="T522">
        <v>1.3311999999999999</v>
      </c>
      <c r="U522">
        <f t="shared" si="256"/>
        <v>737</v>
      </c>
      <c r="V522">
        <f t="shared" si="256"/>
        <v>737</v>
      </c>
      <c r="W522">
        <f t="shared" si="256"/>
        <v>737</v>
      </c>
      <c r="X522">
        <f t="shared" si="251"/>
        <v>737</v>
      </c>
      <c r="Y522">
        <f t="shared" si="257"/>
        <v>127</v>
      </c>
      <c r="Z522">
        <f t="shared" si="257"/>
        <v>127</v>
      </c>
      <c r="AA522">
        <f t="shared" si="257"/>
        <v>127</v>
      </c>
      <c r="AB522">
        <f t="shared" si="252"/>
        <v>127</v>
      </c>
      <c r="AC522" s="212">
        <f t="shared" si="258"/>
        <v>8.056540130994716E-2</v>
      </c>
      <c r="AD522" s="212">
        <f t="shared" si="258"/>
        <v>8.056540130994716E-2</v>
      </c>
      <c r="AE522" s="212">
        <f t="shared" si="258"/>
        <v>8.056540130994716E-2</v>
      </c>
      <c r="AF522" s="212">
        <f t="shared" si="253"/>
        <v>8.056540130994716E-2</v>
      </c>
      <c r="AG522" s="166">
        <f t="shared" si="259"/>
        <v>1.2760000000000001E-4</v>
      </c>
      <c r="AH522" s="166">
        <f t="shared" si="259"/>
        <v>1.7219</v>
      </c>
      <c r="AI522" s="166">
        <f t="shared" si="259"/>
        <v>2</v>
      </c>
      <c r="AJ522" s="166">
        <f t="shared" si="254"/>
        <v>3.76611E-4</v>
      </c>
      <c r="AK522" s="114" t="str">
        <f>""</f>
        <v/>
      </c>
      <c r="AL522" s="7" t="str">
        <f>""</f>
        <v/>
      </c>
      <c r="AM522" s="7" t="str">
        <f>""</f>
        <v/>
      </c>
      <c r="AN522" s="7" t="str">
        <f>""</f>
        <v/>
      </c>
      <c r="AO522" s="7" t="str">
        <f>""</f>
        <v/>
      </c>
      <c r="AP522" s="7" t="str">
        <f>""</f>
        <v/>
      </c>
      <c r="AQ522" s="7" t="str">
        <f>""</f>
        <v/>
      </c>
      <c r="AR522" s="7" t="str">
        <f>""</f>
        <v/>
      </c>
      <c r="AS522" s="7" t="str">
        <f>""</f>
        <v/>
      </c>
      <c r="AT522" s="7" t="str">
        <f>""</f>
        <v/>
      </c>
      <c r="AU522" s="7" t="str">
        <f>""</f>
        <v/>
      </c>
      <c r="AV522" s="7" t="str">
        <f>""</f>
        <v/>
      </c>
      <c r="AW522" s="7" t="str">
        <f>""</f>
        <v/>
      </c>
      <c r="AX522" s="7" t="str">
        <f>""</f>
        <v/>
      </c>
      <c r="AY522" s="7" t="str">
        <f>""</f>
        <v/>
      </c>
      <c r="AZ522" s="118">
        <f t="shared" si="260"/>
        <v>2.9</v>
      </c>
      <c r="BA522" s="121" t="str">
        <f>""</f>
        <v/>
      </c>
      <c r="BB522" s="121" t="str">
        <f>""</f>
        <v/>
      </c>
      <c r="BC522" s="121" t="str">
        <f>""</f>
        <v/>
      </c>
    </row>
    <row r="523" spans="1:55" x14ac:dyDescent="0.25">
      <c r="A523" t="str">
        <f t="shared" si="255"/>
        <v>26523520</v>
      </c>
      <c r="D523">
        <v>2</v>
      </c>
      <c r="E523">
        <v>65</v>
      </c>
      <c r="F523">
        <v>235</v>
      </c>
      <c r="G523">
        <v>20</v>
      </c>
      <c r="H523">
        <v>20.9</v>
      </c>
      <c r="I523" t="str">
        <f>""</f>
        <v/>
      </c>
      <c r="J523" t="str">
        <f>""</f>
        <v/>
      </c>
      <c r="K523" t="str">
        <f>""</f>
        <v/>
      </c>
      <c r="L523" t="str">
        <f>""</f>
        <v/>
      </c>
      <c r="M523" s="114">
        <v>5194.8</v>
      </c>
      <c r="N523" s="7">
        <v>5194.8</v>
      </c>
      <c r="O523" s="7">
        <v>5194.8</v>
      </c>
      <c r="P523" s="7">
        <v>5194.8</v>
      </c>
      <c r="Q523">
        <v>1.3311999999999999</v>
      </c>
      <c r="R523">
        <v>1.3311999999999999</v>
      </c>
      <c r="S523">
        <v>1.3311999999999999</v>
      </c>
      <c r="T523">
        <v>1.3311999999999999</v>
      </c>
      <c r="U523">
        <f t="shared" si="256"/>
        <v>809</v>
      </c>
      <c r="V523">
        <f t="shared" si="256"/>
        <v>809</v>
      </c>
      <c r="W523">
        <f t="shared" si="256"/>
        <v>809</v>
      </c>
      <c r="X523">
        <f t="shared" si="251"/>
        <v>809</v>
      </c>
      <c r="Y523">
        <f t="shared" si="257"/>
        <v>139</v>
      </c>
      <c r="Z523">
        <f t="shared" si="257"/>
        <v>139</v>
      </c>
      <c r="AA523">
        <f t="shared" si="257"/>
        <v>139</v>
      </c>
      <c r="AB523">
        <f t="shared" si="252"/>
        <v>139</v>
      </c>
      <c r="AC523" s="212">
        <f t="shared" si="258"/>
        <v>9.8334943552408391E-2</v>
      </c>
      <c r="AD523" s="212">
        <f t="shared" si="258"/>
        <v>9.8334943552408391E-2</v>
      </c>
      <c r="AE523" s="212">
        <f t="shared" si="258"/>
        <v>9.8334943552408391E-2</v>
      </c>
      <c r="AF523" s="212">
        <f t="shared" si="253"/>
        <v>9.8334943552408391E-2</v>
      </c>
      <c r="AG523" s="166">
        <f t="shared" si="259"/>
        <v>1.2760000000000001E-4</v>
      </c>
      <c r="AH523" s="166">
        <f t="shared" si="259"/>
        <v>1.7219</v>
      </c>
      <c r="AI523" s="166">
        <f t="shared" si="259"/>
        <v>2</v>
      </c>
      <c r="AJ523" s="166">
        <f t="shared" si="254"/>
        <v>3.76611E-4</v>
      </c>
      <c r="AK523" s="114" t="str">
        <f>""</f>
        <v/>
      </c>
      <c r="AL523" s="7" t="str">
        <f>""</f>
        <v/>
      </c>
      <c r="AM523" s="7" t="str">
        <f>""</f>
        <v/>
      </c>
      <c r="AN523" s="7" t="str">
        <f>""</f>
        <v/>
      </c>
      <c r="AO523" s="7" t="str">
        <f>""</f>
        <v/>
      </c>
      <c r="AP523" s="7" t="str">
        <f>""</f>
        <v/>
      </c>
      <c r="AQ523" s="7" t="str">
        <f>""</f>
        <v/>
      </c>
      <c r="AR523" s="7" t="str">
        <f>""</f>
        <v/>
      </c>
      <c r="AS523" s="7" t="str">
        <f>""</f>
        <v/>
      </c>
      <c r="AT523" s="7" t="str">
        <f>""</f>
        <v/>
      </c>
      <c r="AU523" s="7" t="str">
        <f>""</f>
        <v/>
      </c>
      <c r="AV523" s="7" t="str">
        <f>""</f>
        <v/>
      </c>
      <c r="AW523" s="7" t="str">
        <f>""</f>
        <v/>
      </c>
      <c r="AX523" s="7" t="str">
        <f>""</f>
        <v/>
      </c>
      <c r="AY523" s="7" t="str">
        <f>""</f>
        <v/>
      </c>
      <c r="AZ523" s="118">
        <f t="shared" si="260"/>
        <v>3.1</v>
      </c>
      <c r="BA523" s="121" t="str">
        <f>""</f>
        <v/>
      </c>
      <c r="BB523" s="121" t="str">
        <f>""</f>
        <v/>
      </c>
      <c r="BC523" s="121" t="str">
        <f>""</f>
        <v/>
      </c>
    </row>
    <row r="524" spans="1:55" x14ac:dyDescent="0.25">
      <c r="A524" t="str">
        <f t="shared" si="255"/>
        <v>2705520</v>
      </c>
      <c r="D524">
        <v>2</v>
      </c>
      <c r="E524">
        <v>70</v>
      </c>
      <c r="F524">
        <v>55</v>
      </c>
      <c r="G524">
        <v>20</v>
      </c>
      <c r="H524">
        <v>20.9</v>
      </c>
      <c r="I524" t="str">
        <f>""</f>
        <v/>
      </c>
      <c r="J524" t="str">
        <f>""</f>
        <v/>
      </c>
      <c r="K524" t="str">
        <f>""</f>
        <v/>
      </c>
      <c r="L524" t="str">
        <f>""</f>
        <v/>
      </c>
      <c r="M524" s="114">
        <v>1002.54</v>
      </c>
      <c r="N524" s="7">
        <v>1002.54</v>
      </c>
      <c r="O524" s="7">
        <v>1002.54</v>
      </c>
      <c r="P524" s="7">
        <v>1002.54</v>
      </c>
      <c r="Q524">
        <v>1.3180000000000001</v>
      </c>
      <c r="R524">
        <v>1.3180000000000001</v>
      </c>
      <c r="S524">
        <v>1.3180000000000001</v>
      </c>
      <c r="T524">
        <v>1.3180000000000001</v>
      </c>
      <c r="U524">
        <f t="shared" si="256"/>
        <v>159</v>
      </c>
      <c r="V524">
        <f t="shared" si="256"/>
        <v>159</v>
      </c>
      <c r="W524">
        <f t="shared" si="256"/>
        <v>159</v>
      </c>
      <c r="X524">
        <f t="shared" si="251"/>
        <v>159</v>
      </c>
      <c r="Y524">
        <f t="shared" si="257"/>
        <v>27</v>
      </c>
      <c r="Z524">
        <f t="shared" si="257"/>
        <v>27</v>
      </c>
      <c r="AA524">
        <f t="shared" si="257"/>
        <v>27</v>
      </c>
      <c r="AB524">
        <f t="shared" si="252"/>
        <v>27</v>
      </c>
      <c r="AC524" s="212">
        <f t="shared" si="258"/>
        <v>2.9865886231053695E-3</v>
      </c>
      <c r="AD524" s="212">
        <f t="shared" si="258"/>
        <v>2.9865886231053695E-3</v>
      </c>
      <c r="AE524" s="212">
        <f t="shared" si="258"/>
        <v>2.9865886231053695E-3</v>
      </c>
      <c r="AF524" s="212">
        <f t="shared" si="253"/>
        <v>2.9865886231053695E-3</v>
      </c>
      <c r="AG524" s="166">
        <f t="shared" si="259"/>
        <v>1.2760000000000001E-4</v>
      </c>
      <c r="AH524" s="166">
        <f t="shared" si="259"/>
        <v>1.7219</v>
      </c>
      <c r="AI524" s="166">
        <f t="shared" si="259"/>
        <v>2</v>
      </c>
      <c r="AJ524" s="166">
        <f t="shared" si="254"/>
        <v>3.76611E-4</v>
      </c>
      <c r="AK524" s="114" t="str">
        <f>""</f>
        <v/>
      </c>
      <c r="AL524" s="7" t="str">
        <f>""</f>
        <v/>
      </c>
      <c r="AM524" s="7" t="str">
        <f>""</f>
        <v/>
      </c>
      <c r="AN524" s="7" t="str">
        <f>""</f>
        <v/>
      </c>
      <c r="AO524" s="7" t="str">
        <f>""</f>
        <v/>
      </c>
      <c r="AP524" s="7" t="str">
        <f>""</f>
        <v/>
      </c>
      <c r="AQ524" s="7" t="str">
        <f>""</f>
        <v/>
      </c>
      <c r="AR524" s="7" t="str">
        <f>""</f>
        <v/>
      </c>
      <c r="AS524" s="7" t="str">
        <f>""</f>
        <v/>
      </c>
      <c r="AT524" s="7" t="str">
        <f>""</f>
        <v/>
      </c>
      <c r="AU524" s="7" t="str">
        <f>""</f>
        <v/>
      </c>
      <c r="AV524" s="7" t="str">
        <f>""</f>
        <v/>
      </c>
      <c r="AW524" s="7" t="str">
        <f>""</f>
        <v/>
      </c>
      <c r="AX524" s="7" t="str">
        <f>""</f>
        <v/>
      </c>
      <c r="AY524" s="7" t="str">
        <f>""</f>
        <v/>
      </c>
      <c r="AZ524" s="118">
        <f t="shared" si="260"/>
        <v>0.7</v>
      </c>
      <c r="BA524" s="121" t="str">
        <f>""</f>
        <v/>
      </c>
      <c r="BB524" s="121" t="str">
        <f>""</f>
        <v/>
      </c>
      <c r="BC524" s="121" t="str">
        <f>""</f>
        <v/>
      </c>
    </row>
    <row r="525" spans="1:55" x14ac:dyDescent="0.25">
      <c r="A525" t="str">
        <f t="shared" si="255"/>
        <v>2706520</v>
      </c>
      <c r="D525">
        <v>2</v>
      </c>
      <c r="E525">
        <v>70</v>
      </c>
      <c r="F525">
        <v>65</v>
      </c>
      <c r="G525">
        <v>20</v>
      </c>
      <c r="H525">
        <v>20.9</v>
      </c>
      <c r="I525" t="str">
        <f>""</f>
        <v/>
      </c>
      <c r="J525" t="str">
        <f>""</f>
        <v/>
      </c>
      <c r="K525" t="str">
        <f>""</f>
        <v/>
      </c>
      <c r="L525" t="str">
        <f>""</f>
        <v/>
      </c>
      <c r="M525" s="114">
        <v>1241.24</v>
      </c>
      <c r="N525" s="7">
        <v>1241.24</v>
      </c>
      <c r="O525" s="7">
        <v>1241.24</v>
      </c>
      <c r="P525" s="7">
        <v>1241.24</v>
      </c>
      <c r="Q525">
        <v>1.3180000000000001</v>
      </c>
      <c r="R525">
        <v>1.3180000000000001</v>
      </c>
      <c r="S525">
        <v>1.3180000000000001</v>
      </c>
      <c r="T525">
        <v>1.3180000000000001</v>
      </c>
      <c r="U525">
        <f t="shared" si="256"/>
        <v>197</v>
      </c>
      <c r="V525">
        <f t="shared" si="256"/>
        <v>197</v>
      </c>
      <c r="W525">
        <f t="shared" si="256"/>
        <v>197</v>
      </c>
      <c r="X525">
        <f t="shared" si="251"/>
        <v>197</v>
      </c>
      <c r="Y525">
        <f t="shared" si="257"/>
        <v>34</v>
      </c>
      <c r="Z525">
        <f t="shared" si="257"/>
        <v>34</v>
      </c>
      <c r="AA525">
        <f t="shared" si="257"/>
        <v>34</v>
      </c>
      <c r="AB525">
        <f t="shared" si="252"/>
        <v>34</v>
      </c>
      <c r="AC525" s="212">
        <f t="shared" si="258"/>
        <v>4.8152201853971822E-3</v>
      </c>
      <c r="AD525" s="212">
        <f t="shared" si="258"/>
        <v>4.8152201853971822E-3</v>
      </c>
      <c r="AE525" s="212">
        <f t="shared" si="258"/>
        <v>4.8152201853971822E-3</v>
      </c>
      <c r="AF525" s="212">
        <f t="shared" si="253"/>
        <v>4.8152201853971822E-3</v>
      </c>
      <c r="AG525" s="166">
        <f t="shared" si="259"/>
        <v>1.2760000000000001E-4</v>
      </c>
      <c r="AH525" s="166">
        <f t="shared" si="259"/>
        <v>1.7219</v>
      </c>
      <c r="AI525" s="166">
        <f t="shared" si="259"/>
        <v>2</v>
      </c>
      <c r="AJ525" s="166">
        <f t="shared" si="254"/>
        <v>3.76611E-4</v>
      </c>
      <c r="AK525" s="114" t="str">
        <f>""</f>
        <v/>
      </c>
      <c r="AL525" s="7" t="str">
        <f>""</f>
        <v/>
      </c>
      <c r="AM525" s="7" t="str">
        <f>""</f>
        <v/>
      </c>
      <c r="AN525" s="7" t="str">
        <f>""</f>
        <v/>
      </c>
      <c r="AO525" s="7" t="str">
        <f>""</f>
        <v/>
      </c>
      <c r="AP525" s="7" t="str">
        <f>""</f>
        <v/>
      </c>
      <c r="AQ525" s="7" t="str">
        <f>""</f>
        <v/>
      </c>
      <c r="AR525" s="7" t="str">
        <f>""</f>
        <v/>
      </c>
      <c r="AS525" s="7" t="str">
        <f>""</f>
        <v/>
      </c>
      <c r="AT525" s="7" t="str">
        <f>""</f>
        <v/>
      </c>
      <c r="AU525" s="7" t="str">
        <f>""</f>
        <v/>
      </c>
      <c r="AV525" s="7" t="str">
        <f>""</f>
        <v/>
      </c>
      <c r="AW525" s="7" t="str">
        <f>""</f>
        <v/>
      </c>
      <c r="AX525" s="7" t="str">
        <f>""</f>
        <v/>
      </c>
      <c r="AY525" s="7" t="str">
        <f>""</f>
        <v/>
      </c>
      <c r="AZ525" s="118">
        <f t="shared" si="260"/>
        <v>0.9</v>
      </c>
      <c r="BA525" s="121" t="str">
        <f>""</f>
        <v/>
      </c>
      <c r="BB525" s="121" t="str">
        <f>""</f>
        <v/>
      </c>
      <c r="BC525" s="121" t="str">
        <f>""</f>
        <v/>
      </c>
    </row>
    <row r="526" spans="1:55" x14ac:dyDescent="0.25">
      <c r="A526" t="str">
        <f t="shared" si="255"/>
        <v>2707520</v>
      </c>
      <c r="D526">
        <v>2</v>
      </c>
      <c r="E526">
        <v>70</v>
      </c>
      <c r="F526">
        <v>75</v>
      </c>
      <c r="G526">
        <v>20</v>
      </c>
      <c r="H526">
        <v>20.9</v>
      </c>
      <c r="I526" t="str">
        <f>""</f>
        <v/>
      </c>
      <c r="J526" t="str">
        <f>""</f>
        <v/>
      </c>
      <c r="K526" t="str">
        <f>""</f>
        <v/>
      </c>
      <c r="L526" t="str">
        <f>""</f>
        <v/>
      </c>
      <c r="M526" s="114">
        <v>1479.94</v>
      </c>
      <c r="N526" s="7">
        <v>1479.94</v>
      </c>
      <c r="O526" s="7">
        <v>1479.94</v>
      </c>
      <c r="P526" s="7">
        <v>1479.94</v>
      </c>
      <c r="Q526">
        <v>1.3180000000000001</v>
      </c>
      <c r="R526">
        <v>1.3180000000000001</v>
      </c>
      <c r="S526">
        <v>1.3180000000000001</v>
      </c>
      <c r="T526">
        <v>1.3180000000000001</v>
      </c>
      <c r="U526">
        <f t="shared" si="256"/>
        <v>235</v>
      </c>
      <c r="V526">
        <f t="shared" si="256"/>
        <v>235</v>
      </c>
      <c r="W526">
        <f t="shared" si="256"/>
        <v>235</v>
      </c>
      <c r="X526">
        <f t="shared" si="251"/>
        <v>235</v>
      </c>
      <c r="Y526">
        <f t="shared" si="257"/>
        <v>40</v>
      </c>
      <c r="Z526">
        <f t="shared" si="257"/>
        <v>40</v>
      </c>
      <c r="AA526">
        <f t="shared" si="257"/>
        <v>40</v>
      </c>
      <c r="AB526">
        <f t="shared" si="252"/>
        <v>40</v>
      </c>
      <c r="AC526" s="212">
        <f t="shared" si="258"/>
        <v>6.7745540534679049E-3</v>
      </c>
      <c r="AD526" s="212">
        <f t="shared" si="258"/>
        <v>6.7745540534679049E-3</v>
      </c>
      <c r="AE526" s="212">
        <f t="shared" si="258"/>
        <v>6.7745540534679049E-3</v>
      </c>
      <c r="AF526" s="212">
        <f t="shared" si="253"/>
        <v>6.7745540534679049E-3</v>
      </c>
      <c r="AG526" s="166">
        <f t="shared" si="259"/>
        <v>1.2760000000000001E-4</v>
      </c>
      <c r="AH526" s="166">
        <f t="shared" si="259"/>
        <v>1.7219</v>
      </c>
      <c r="AI526" s="166">
        <f t="shared" si="259"/>
        <v>2</v>
      </c>
      <c r="AJ526" s="166">
        <f t="shared" si="254"/>
        <v>3.76611E-4</v>
      </c>
      <c r="AK526" s="114" t="str">
        <f>""</f>
        <v/>
      </c>
      <c r="AL526" s="7" t="str">
        <f>""</f>
        <v/>
      </c>
      <c r="AM526" s="7" t="str">
        <f>""</f>
        <v/>
      </c>
      <c r="AN526" s="7" t="str">
        <f>""</f>
        <v/>
      </c>
      <c r="AO526" s="7" t="str">
        <f>""</f>
        <v/>
      </c>
      <c r="AP526" s="7" t="str">
        <f>""</f>
        <v/>
      </c>
      <c r="AQ526" s="7" t="str">
        <f>""</f>
        <v/>
      </c>
      <c r="AR526" s="7" t="str">
        <f>""</f>
        <v/>
      </c>
      <c r="AS526" s="7" t="str">
        <f>""</f>
        <v/>
      </c>
      <c r="AT526" s="7" t="str">
        <f>""</f>
        <v/>
      </c>
      <c r="AU526" s="7" t="str">
        <f>""</f>
        <v/>
      </c>
      <c r="AV526" s="7" t="str">
        <f>""</f>
        <v/>
      </c>
      <c r="AW526" s="7" t="str">
        <f>""</f>
        <v/>
      </c>
      <c r="AX526" s="7" t="str">
        <f>""</f>
        <v/>
      </c>
      <c r="AY526" s="7" t="str">
        <f>""</f>
        <v/>
      </c>
      <c r="AZ526" s="118">
        <f t="shared" si="260"/>
        <v>1</v>
      </c>
      <c r="BA526" s="121" t="str">
        <f>""</f>
        <v/>
      </c>
      <c r="BB526" s="121" t="str">
        <f>""</f>
        <v/>
      </c>
      <c r="BC526" s="121" t="str">
        <f>""</f>
        <v/>
      </c>
    </row>
    <row r="527" spans="1:55" x14ac:dyDescent="0.25">
      <c r="A527" t="str">
        <f t="shared" si="255"/>
        <v>2708520</v>
      </c>
      <c r="D527">
        <v>2</v>
      </c>
      <c r="E527">
        <v>70</v>
      </c>
      <c r="F527">
        <v>85</v>
      </c>
      <c r="G527">
        <v>20</v>
      </c>
      <c r="H527">
        <v>20.9</v>
      </c>
      <c r="I527" t="str">
        <f>""</f>
        <v/>
      </c>
      <c r="J527" t="str">
        <f>""</f>
        <v/>
      </c>
      <c r="K527" t="str">
        <f>""</f>
        <v/>
      </c>
      <c r="L527" t="str">
        <f>""</f>
        <v/>
      </c>
      <c r="M527" s="114">
        <v>1718.64</v>
      </c>
      <c r="N527" s="7">
        <v>1718.64</v>
      </c>
      <c r="O527" s="7">
        <v>1718.64</v>
      </c>
      <c r="P527" s="7">
        <v>1718.64</v>
      </c>
      <c r="Q527">
        <v>1.3180000000000001</v>
      </c>
      <c r="R527">
        <v>1.3180000000000001</v>
      </c>
      <c r="S527">
        <v>1.3180000000000001</v>
      </c>
      <c r="T527">
        <v>1.3180000000000001</v>
      </c>
      <c r="U527">
        <f t="shared" si="256"/>
        <v>273</v>
      </c>
      <c r="V527">
        <f t="shared" si="256"/>
        <v>273</v>
      </c>
      <c r="W527">
        <f t="shared" si="256"/>
        <v>273</v>
      </c>
      <c r="X527">
        <f t="shared" si="251"/>
        <v>273</v>
      </c>
      <c r="Y527">
        <f t="shared" si="257"/>
        <v>47</v>
      </c>
      <c r="Z527">
        <f t="shared" si="257"/>
        <v>47</v>
      </c>
      <c r="AA527">
        <f t="shared" si="257"/>
        <v>47</v>
      </c>
      <c r="AB527">
        <f t="shared" si="252"/>
        <v>47</v>
      </c>
      <c r="AC527" s="212">
        <f t="shared" si="258"/>
        <v>9.4898435551172885E-3</v>
      </c>
      <c r="AD527" s="212">
        <f t="shared" si="258"/>
        <v>9.4898435551172885E-3</v>
      </c>
      <c r="AE527" s="212">
        <f t="shared" si="258"/>
        <v>9.4898435551172885E-3</v>
      </c>
      <c r="AF527" s="212">
        <f t="shared" si="253"/>
        <v>9.4898435551172885E-3</v>
      </c>
      <c r="AG527" s="166">
        <f t="shared" si="259"/>
        <v>1.2760000000000001E-4</v>
      </c>
      <c r="AH527" s="166">
        <f t="shared" si="259"/>
        <v>1.7219</v>
      </c>
      <c r="AI527" s="166">
        <f t="shared" si="259"/>
        <v>2</v>
      </c>
      <c r="AJ527" s="166">
        <f t="shared" si="254"/>
        <v>3.76611E-4</v>
      </c>
      <c r="AK527" s="114" t="str">
        <f>""</f>
        <v/>
      </c>
      <c r="AL527" s="7" t="str">
        <f>""</f>
        <v/>
      </c>
      <c r="AM527" s="7" t="str">
        <f>""</f>
        <v/>
      </c>
      <c r="AN527" s="7" t="str">
        <f>""</f>
        <v/>
      </c>
      <c r="AO527" s="7" t="str">
        <f>""</f>
        <v/>
      </c>
      <c r="AP527" s="7" t="str">
        <f>""</f>
        <v/>
      </c>
      <c r="AQ527" s="7" t="str">
        <f>""</f>
        <v/>
      </c>
      <c r="AR527" s="7" t="str">
        <f>""</f>
        <v/>
      </c>
      <c r="AS527" s="7" t="str">
        <f>""</f>
        <v/>
      </c>
      <c r="AT527" s="7" t="str">
        <f>""</f>
        <v/>
      </c>
      <c r="AU527" s="7" t="str">
        <f>""</f>
        <v/>
      </c>
      <c r="AV527" s="7" t="str">
        <f>""</f>
        <v/>
      </c>
      <c r="AW527" s="7" t="str">
        <f>""</f>
        <v/>
      </c>
      <c r="AX527" s="7" t="str">
        <f>""</f>
        <v/>
      </c>
      <c r="AY527" s="7" t="str">
        <f>""</f>
        <v/>
      </c>
      <c r="AZ527" s="118">
        <f t="shared" si="260"/>
        <v>1.1000000000000001</v>
      </c>
      <c r="BA527" s="121" t="str">
        <f>""</f>
        <v/>
      </c>
      <c r="BB527" s="121" t="str">
        <f>""</f>
        <v/>
      </c>
      <c r="BC527" s="121" t="str">
        <f>""</f>
        <v/>
      </c>
    </row>
    <row r="528" spans="1:55" x14ac:dyDescent="0.25">
      <c r="A528" t="str">
        <f t="shared" si="255"/>
        <v>2709520</v>
      </c>
      <c r="D528">
        <v>2</v>
      </c>
      <c r="E528">
        <v>70</v>
      </c>
      <c r="F528">
        <v>95</v>
      </c>
      <c r="G528">
        <v>20</v>
      </c>
      <c r="H528">
        <v>20.9</v>
      </c>
      <c r="I528" t="str">
        <f>""</f>
        <v/>
      </c>
      <c r="J528" t="str">
        <f>""</f>
        <v/>
      </c>
      <c r="K528" t="str">
        <f>""</f>
        <v/>
      </c>
      <c r="L528" t="str">
        <f>""</f>
        <v/>
      </c>
      <c r="M528" s="114">
        <v>1957.34</v>
      </c>
      <c r="N528" s="7">
        <v>1957.34</v>
      </c>
      <c r="O528" s="7">
        <v>1957.34</v>
      </c>
      <c r="P528" s="7">
        <v>1957.34</v>
      </c>
      <c r="Q528">
        <v>1.3180000000000001</v>
      </c>
      <c r="R528">
        <v>1.3180000000000001</v>
      </c>
      <c r="S528">
        <v>1.3180000000000001</v>
      </c>
      <c r="T528">
        <v>1.3180000000000001</v>
      </c>
      <c r="U528">
        <f t="shared" si="256"/>
        <v>311</v>
      </c>
      <c r="V528">
        <f t="shared" si="256"/>
        <v>311</v>
      </c>
      <c r="W528">
        <f t="shared" si="256"/>
        <v>311</v>
      </c>
      <c r="X528">
        <f t="shared" si="251"/>
        <v>311</v>
      </c>
      <c r="Y528">
        <f t="shared" si="257"/>
        <v>53</v>
      </c>
      <c r="Z528">
        <f t="shared" si="257"/>
        <v>53</v>
      </c>
      <c r="AA528">
        <f t="shared" si="257"/>
        <v>53</v>
      </c>
      <c r="AB528">
        <f t="shared" si="252"/>
        <v>53</v>
      </c>
      <c r="AC528" s="212">
        <f t="shared" si="258"/>
        <v>1.2244458088707133E-2</v>
      </c>
      <c r="AD528" s="212">
        <f t="shared" si="258"/>
        <v>1.2244458088707133E-2</v>
      </c>
      <c r="AE528" s="212">
        <f t="shared" si="258"/>
        <v>1.2244458088707133E-2</v>
      </c>
      <c r="AF528" s="212">
        <f t="shared" si="253"/>
        <v>1.2244458088707133E-2</v>
      </c>
      <c r="AG528" s="166">
        <f t="shared" si="259"/>
        <v>1.2760000000000001E-4</v>
      </c>
      <c r="AH528" s="166">
        <f t="shared" si="259"/>
        <v>1.7219</v>
      </c>
      <c r="AI528" s="166">
        <f t="shared" si="259"/>
        <v>2</v>
      </c>
      <c r="AJ528" s="166">
        <f t="shared" si="254"/>
        <v>3.76611E-4</v>
      </c>
      <c r="AK528" s="114" t="str">
        <f>""</f>
        <v/>
      </c>
      <c r="AL528" s="7" t="str">
        <f>""</f>
        <v/>
      </c>
      <c r="AM528" s="7" t="str">
        <f>""</f>
        <v/>
      </c>
      <c r="AN528" s="7" t="str">
        <f>""</f>
        <v/>
      </c>
      <c r="AO528" s="7" t="str">
        <f>""</f>
        <v/>
      </c>
      <c r="AP528" s="7" t="str">
        <f>""</f>
        <v/>
      </c>
      <c r="AQ528" s="7" t="str">
        <f>""</f>
        <v/>
      </c>
      <c r="AR528" s="7" t="str">
        <f>""</f>
        <v/>
      </c>
      <c r="AS528" s="7" t="str">
        <f>""</f>
        <v/>
      </c>
      <c r="AT528" s="7" t="str">
        <f>""</f>
        <v/>
      </c>
      <c r="AU528" s="7" t="str">
        <f>""</f>
        <v/>
      </c>
      <c r="AV528" s="7" t="str">
        <f>""</f>
        <v/>
      </c>
      <c r="AW528" s="7" t="str">
        <f>""</f>
        <v/>
      </c>
      <c r="AX528" s="7" t="str">
        <f>""</f>
        <v/>
      </c>
      <c r="AY528" s="7" t="str">
        <f>""</f>
        <v/>
      </c>
      <c r="AZ528" s="118">
        <f t="shared" si="260"/>
        <v>1.3</v>
      </c>
      <c r="BA528" s="121" t="str">
        <f>""</f>
        <v/>
      </c>
      <c r="BB528" s="121" t="str">
        <f>""</f>
        <v/>
      </c>
      <c r="BC528" s="121" t="str">
        <f>""</f>
        <v/>
      </c>
    </row>
    <row r="529" spans="1:55" x14ac:dyDescent="0.25">
      <c r="A529" t="str">
        <f t="shared" si="255"/>
        <v>27010520</v>
      </c>
      <c r="D529">
        <v>2</v>
      </c>
      <c r="E529">
        <v>70</v>
      </c>
      <c r="F529">
        <v>105</v>
      </c>
      <c r="G529">
        <v>20</v>
      </c>
      <c r="H529">
        <v>20.9</v>
      </c>
      <c r="I529" t="str">
        <f>""</f>
        <v/>
      </c>
      <c r="J529" t="str">
        <f>""</f>
        <v/>
      </c>
      <c r="K529" t="str">
        <f>""</f>
        <v/>
      </c>
      <c r="L529" t="str">
        <f>""</f>
        <v/>
      </c>
      <c r="M529" s="114">
        <v>2196.04</v>
      </c>
      <c r="N529" s="7">
        <v>2196.04</v>
      </c>
      <c r="O529" s="7">
        <v>2196.04</v>
      </c>
      <c r="P529" s="7">
        <v>2196.04</v>
      </c>
      <c r="Q529">
        <v>1.3180000000000001</v>
      </c>
      <c r="R529">
        <v>1.3180000000000001</v>
      </c>
      <c r="S529">
        <v>1.3180000000000001</v>
      </c>
      <c r="T529">
        <v>1.3180000000000001</v>
      </c>
      <c r="U529">
        <f t="shared" si="256"/>
        <v>349</v>
      </c>
      <c r="V529">
        <f t="shared" si="256"/>
        <v>349</v>
      </c>
      <c r="W529">
        <f t="shared" si="256"/>
        <v>349</v>
      </c>
      <c r="X529">
        <f t="shared" si="251"/>
        <v>349</v>
      </c>
      <c r="Y529">
        <f t="shared" si="257"/>
        <v>60</v>
      </c>
      <c r="Z529">
        <f t="shared" si="257"/>
        <v>60</v>
      </c>
      <c r="AA529">
        <f t="shared" si="257"/>
        <v>60</v>
      </c>
      <c r="AB529">
        <f t="shared" si="252"/>
        <v>60</v>
      </c>
      <c r="AC529" s="212">
        <f t="shared" si="258"/>
        <v>1.5899199425379117E-2</v>
      </c>
      <c r="AD529" s="212">
        <f t="shared" si="258"/>
        <v>1.5899199425379117E-2</v>
      </c>
      <c r="AE529" s="212">
        <f t="shared" si="258"/>
        <v>1.5899199425379117E-2</v>
      </c>
      <c r="AF529" s="212">
        <f t="shared" si="253"/>
        <v>1.5899199425379117E-2</v>
      </c>
      <c r="AG529" s="166">
        <f t="shared" si="259"/>
        <v>1.2760000000000001E-4</v>
      </c>
      <c r="AH529" s="166">
        <f t="shared" si="259"/>
        <v>1.7219</v>
      </c>
      <c r="AI529" s="166">
        <f t="shared" si="259"/>
        <v>2</v>
      </c>
      <c r="AJ529" s="166">
        <f t="shared" si="254"/>
        <v>3.76611E-4</v>
      </c>
      <c r="AK529" s="114" t="str">
        <f>""</f>
        <v/>
      </c>
      <c r="AL529" s="7" t="str">
        <f>""</f>
        <v/>
      </c>
      <c r="AM529" s="7" t="str">
        <f>""</f>
        <v/>
      </c>
      <c r="AN529" s="7" t="str">
        <f>""</f>
        <v/>
      </c>
      <c r="AO529" s="7" t="str">
        <f>""</f>
        <v/>
      </c>
      <c r="AP529" s="7" t="str">
        <f>""</f>
        <v/>
      </c>
      <c r="AQ529" s="7" t="str">
        <f>""</f>
        <v/>
      </c>
      <c r="AR529" s="7" t="str">
        <f>""</f>
        <v/>
      </c>
      <c r="AS529" s="7" t="str">
        <f>""</f>
        <v/>
      </c>
      <c r="AT529" s="7" t="str">
        <f>""</f>
        <v/>
      </c>
      <c r="AU529" s="7" t="str">
        <f>""</f>
        <v/>
      </c>
      <c r="AV529" s="7" t="str">
        <f>""</f>
        <v/>
      </c>
      <c r="AW529" s="7" t="str">
        <f>""</f>
        <v/>
      </c>
      <c r="AX529" s="7" t="str">
        <f>""</f>
        <v/>
      </c>
      <c r="AY529" s="7" t="str">
        <f>""</f>
        <v/>
      </c>
      <c r="AZ529" s="118">
        <f t="shared" si="260"/>
        <v>1.4</v>
      </c>
      <c r="BA529" s="121" t="str">
        <f>""</f>
        <v/>
      </c>
      <c r="BB529" s="121" t="str">
        <f>""</f>
        <v/>
      </c>
      <c r="BC529" s="121" t="str">
        <f>""</f>
        <v/>
      </c>
    </row>
    <row r="530" spans="1:55" x14ac:dyDescent="0.25">
      <c r="A530" t="str">
        <f t="shared" si="255"/>
        <v>27011520</v>
      </c>
      <c r="D530">
        <v>2</v>
      </c>
      <c r="E530">
        <v>70</v>
      </c>
      <c r="F530">
        <v>115</v>
      </c>
      <c r="G530">
        <v>20</v>
      </c>
      <c r="H530">
        <v>20.9</v>
      </c>
      <c r="I530" t="str">
        <f>""</f>
        <v/>
      </c>
      <c r="J530" t="str">
        <f>""</f>
        <v/>
      </c>
      <c r="K530" t="str">
        <f>""</f>
        <v/>
      </c>
      <c r="L530" t="str">
        <f>""</f>
        <v/>
      </c>
      <c r="M530" s="114">
        <v>2434.7399999999998</v>
      </c>
      <c r="N530" s="7">
        <v>2434.7399999999998</v>
      </c>
      <c r="O530" s="7">
        <v>2434.7399999999998</v>
      </c>
      <c r="P530" s="7">
        <v>2434.7399999999998</v>
      </c>
      <c r="Q530">
        <v>1.3180000000000001</v>
      </c>
      <c r="R530">
        <v>1.3180000000000001</v>
      </c>
      <c r="S530">
        <v>1.3180000000000001</v>
      </c>
      <c r="T530">
        <v>1.3180000000000001</v>
      </c>
      <c r="U530">
        <f t="shared" si="256"/>
        <v>386</v>
      </c>
      <c r="V530">
        <f t="shared" si="256"/>
        <v>386</v>
      </c>
      <c r="W530">
        <f t="shared" si="256"/>
        <v>386</v>
      </c>
      <c r="X530">
        <f t="shared" si="251"/>
        <v>386</v>
      </c>
      <c r="Y530">
        <f t="shared" si="257"/>
        <v>66</v>
      </c>
      <c r="Z530">
        <f t="shared" si="257"/>
        <v>66</v>
      </c>
      <c r="AA530">
        <f t="shared" si="257"/>
        <v>66</v>
      </c>
      <c r="AB530">
        <f t="shared" si="252"/>
        <v>66</v>
      </c>
      <c r="AC530" s="212">
        <f t="shared" si="258"/>
        <v>1.9495113925629626E-2</v>
      </c>
      <c r="AD530" s="212">
        <f t="shared" si="258"/>
        <v>1.9495113925629626E-2</v>
      </c>
      <c r="AE530" s="212">
        <f t="shared" si="258"/>
        <v>1.9495113925629626E-2</v>
      </c>
      <c r="AF530" s="212">
        <f t="shared" si="253"/>
        <v>1.9495113925629626E-2</v>
      </c>
      <c r="AG530" s="166">
        <f t="shared" si="259"/>
        <v>1.2760000000000001E-4</v>
      </c>
      <c r="AH530" s="166">
        <f t="shared" si="259"/>
        <v>1.7219</v>
      </c>
      <c r="AI530" s="166">
        <f t="shared" si="259"/>
        <v>2</v>
      </c>
      <c r="AJ530" s="166">
        <f t="shared" si="254"/>
        <v>3.76611E-4</v>
      </c>
      <c r="AK530" s="114" t="str">
        <f>""</f>
        <v/>
      </c>
      <c r="AL530" s="7" t="str">
        <f>""</f>
        <v/>
      </c>
      <c r="AM530" s="7" t="str">
        <f>""</f>
        <v/>
      </c>
      <c r="AN530" s="7" t="str">
        <f>""</f>
        <v/>
      </c>
      <c r="AO530" s="7" t="str">
        <f>""</f>
        <v/>
      </c>
      <c r="AP530" s="7" t="str">
        <f>""</f>
        <v/>
      </c>
      <c r="AQ530" s="7" t="str">
        <f>""</f>
        <v/>
      </c>
      <c r="AR530" s="7" t="str">
        <f>""</f>
        <v/>
      </c>
      <c r="AS530" s="7" t="str">
        <f>""</f>
        <v/>
      </c>
      <c r="AT530" s="7" t="str">
        <f>""</f>
        <v/>
      </c>
      <c r="AU530" s="7" t="str">
        <f>""</f>
        <v/>
      </c>
      <c r="AV530" s="7" t="str">
        <f>""</f>
        <v/>
      </c>
      <c r="AW530" s="7" t="str">
        <f>""</f>
        <v/>
      </c>
      <c r="AX530" s="7" t="str">
        <f>""</f>
        <v/>
      </c>
      <c r="AY530" s="7" t="str">
        <f>""</f>
        <v/>
      </c>
      <c r="AZ530" s="118">
        <f t="shared" si="260"/>
        <v>1.5</v>
      </c>
      <c r="BA530" s="121" t="str">
        <f>""</f>
        <v/>
      </c>
      <c r="BB530" s="121" t="str">
        <f>""</f>
        <v/>
      </c>
      <c r="BC530" s="121" t="str">
        <f>""</f>
        <v/>
      </c>
    </row>
    <row r="531" spans="1:55" x14ac:dyDescent="0.25">
      <c r="A531" t="str">
        <f t="shared" si="255"/>
        <v>27013520</v>
      </c>
      <c r="D531">
        <v>2</v>
      </c>
      <c r="E531">
        <v>70</v>
      </c>
      <c r="F531">
        <v>135</v>
      </c>
      <c r="G531">
        <v>20</v>
      </c>
      <c r="H531">
        <v>20.9</v>
      </c>
      <c r="I531" t="str">
        <f>""</f>
        <v/>
      </c>
      <c r="J531" t="str">
        <f>""</f>
        <v/>
      </c>
      <c r="K531" t="str">
        <f>""</f>
        <v/>
      </c>
      <c r="L531" t="str">
        <f>""</f>
        <v/>
      </c>
      <c r="M531" s="114">
        <v>2912.14</v>
      </c>
      <c r="N531" s="7">
        <v>2912.14</v>
      </c>
      <c r="O531" s="7">
        <v>2912.14</v>
      </c>
      <c r="P531" s="7">
        <v>2912.14</v>
      </c>
      <c r="Q531">
        <v>1.3180000000000001</v>
      </c>
      <c r="R531">
        <v>1.3180000000000001</v>
      </c>
      <c r="S531">
        <v>1.3180000000000001</v>
      </c>
      <c r="T531">
        <v>1.3180000000000001</v>
      </c>
      <c r="U531">
        <f t="shared" si="256"/>
        <v>462</v>
      </c>
      <c r="V531">
        <f t="shared" si="256"/>
        <v>462</v>
      </c>
      <c r="W531">
        <f t="shared" si="256"/>
        <v>462</v>
      </c>
      <c r="X531">
        <f t="shared" si="251"/>
        <v>462</v>
      </c>
      <c r="Y531">
        <f t="shared" si="257"/>
        <v>79</v>
      </c>
      <c r="Z531">
        <f t="shared" si="257"/>
        <v>79</v>
      </c>
      <c r="AA531">
        <f t="shared" si="257"/>
        <v>79</v>
      </c>
      <c r="AB531">
        <f t="shared" si="252"/>
        <v>79</v>
      </c>
      <c r="AC531" s="212">
        <f t="shared" si="258"/>
        <v>2.8618627537221681E-2</v>
      </c>
      <c r="AD531" s="212">
        <f t="shared" si="258"/>
        <v>2.8618627537221681E-2</v>
      </c>
      <c r="AE531" s="212">
        <f t="shared" si="258"/>
        <v>2.8618627537221681E-2</v>
      </c>
      <c r="AF531" s="212">
        <f t="shared" si="253"/>
        <v>2.8618627537221681E-2</v>
      </c>
      <c r="AG531" s="166">
        <f t="shared" si="259"/>
        <v>1.2760000000000001E-4</v>
      </c>
      <c r="AH531" s="166">
        <f t="shared" si="259"/>
        <v>1.7219</v>
      </c>
      <c r="AI531" s="166">
        <f t="shared" si="259"/>
        <v>2</v>
      </c>
      <c r="AJ531" s="166">
        <f t="shared" si="254"/>
        <v>3.76611E-4</v>
      </c>
      <c r="AK531" s="114" t="str">
        <f>""</f>
        <v/>
      </c>
      <c r="AL531" s="7" t="str">
        <f>""</f>
        <v/>
      </c>
      <c r="AM531" s="7" t="str">
        <f>""</f>
        <v/>
      </c>
      <c r="AN531" s="7" t="str">
        <f>""</f>
        <v/>
      </c>
      <c r="AO531" s="7" t="str">
        <f>""</f>
        <v/>
      </c>
      <c r="AP531" s="7" t="str">
        <f>""</f>
        <v/>
      </c>
      <c r="AQ531" s="7" t="str">
        <f>""</f>
        <v/>
      </c>
      <c r="AR531" s="7" t="str">
        <f>""</f>
        <v/>
      </c>
      <c r="AS531" s="7" t="str">
        <f>""</f>
        <v/>
      </c>
      <c r="AT531" s="7" t="str">
        <f>""</f>
        <v/>
      </c>
      <c r="AU531" s="7" t="str">
        <f>""</f>
        <v/>
      </c>
      <c r="AV531" s="7" t="str">
        <f>""</f>
        <v/>
      </c>
      <c r="AW531" s="7" t="str">
        <f>""</f>
        <v/>
      </c>
      <c r="AX531" s="7" t="str">
        <f>""</f>
        <v/>
      </c>
      <c r="AY531" s="7" t="str">
        <f>""</f>
        <v/>
      </c>
      <c r="AZ531" s="118">
        <f t="shared" si="260"/>
        <v>1.8</v>
      </c>
      <c r="BA531" s="121" t="str">
        <f>""</f>
        <v/>
      </c>
      <c r="BB531" s="121" t="str">
        <f>""</f>
        <v/>
      </c>
      <c r="BC531" s="121" t="str">
        <f>""</f>
        <v/>
      </c>
    </row>
    <row r="532" spans="1:55" x14ac:dyDescent="0.25">
      <c r="A532" t="str">
        <f t="shared" si="255"/>
        <v>27015520</v>
      </c>
      <c r="D532">
        <v>2</v>
      </c>
      <c r="E532">
        <v>70</v>
      </c>
      <c r="F532">
        <v>155</v>
      </c>
      <c r="G532">
        <v>20</v>
      </c>
      <c r="H532">
        <v>20.9</v>
      </c>
      <c r="I532" t="str">
        <f>""</f>
        <v/>
      </c>
      <c r="J532" t="str">
        <f>""</f>
        <v/>
      </c>
      <c r="K532" t="str">
        <f>""</f>
        <v/>
      </c>
      <c r="L532" t="str">
        <f>""</f>
        <v/>
      </c>
      <c r="M532" s="114">
        <v>3389.54</v>
      </c>
      <c r="N532" s="7">
        <v>3389.54</v>
      </c>
      <c r="O532" s="7">
        <v>3389.54</v>
      </c>
      <c r="P532" s="7">
        <v>3389.54</v>
      </c>
      <c r="Q532">
        <v>1.3180000000000001</v>
      </c>
      <c r="R532">
        <v>1.3180000000000001</v>
      </c>
      <c r="S532">
        <v>1.3180000000000001</v>
      </c>
      <c r="T532">
        <v>1.3180000000000001</v>
      </c>
      <c r="U532">
        <f t="shared" si="256"/>
        <v>538</v>
      </c>
      <c r="V532">
        <f t="shared" si="256"/>
        <v>538</v>
      </c>
      <c r="W532">
        <f t="shared" si="256"/>
        <v>538</v>
      </c>
      <c r="X532">
        <f t="shared" si="251"/>
        <v>538</v>
      </c>
      <c r="Y532">
        <f t="shared" si="257"/>
        <v>93</v>
      </c>
      <c r="Z532">
        <f t="shared" si="257"/>
        <v>93</v>
      </c>
      <c r="AA532">
        <f t="shared" si="257"/>
        <v>93</v>
      </c>
      <c r="AB532">
        <f t="shared" si="252"/>
        <v>93</v>
      </c>
      <c r="AC532" s="212">
        <f t="shared" si="258"/>
        <v>4.0543918244989048E-2</v>
      </c>
      <c r="AD532" s="212">
        <f t="shared" si="258"/>
        <v>4.0543918244989048E-2</v>
      </c>
      <c r="AE532" s="212">
        <f t="shared" si="258"/>
        <v>4.0543918244989048E-2</v>
      </c>
      <c r="AF532" s="212">
        <f t="shared" si="253"/>
        <v>4.0543918244989048E-2</v>
      </c>
      <c r="AG532" s="166">
        <f t="shared" si="259"/>
        <v>1.2760000000000001E-4</v>
      </c>
      <c r="AH532" s="166">
        <f t="shared" si="259"/>
        <v>1.7219</v>
      </c>
      <c r="AI532" s="166">
        <f t="shared" si="259"/>
        <v>2</v>
      </c>
      <c r="AJ532" s="166">
        <f t="shared" si="254"/>
        <v>3.76611E-4</v>
      </c>
      <c r="AK532" s="114" t="str">
        <f>""</f>
        <v/>
      </c>
      <c r="AL532" s="7" t="str">
        <f>""</f>
        <v/>
      </c>
      <c r="AM532" s="7" t="str">
        <f>""</f>
        <v/>
      </c>
      <c r="AN532" s="7" t="str">
        <f>""</f>
        <v/>
      </c>
      <c r="AO532" s="7" t="str">
        <f>""</f>
        <v/>
      </c>
      <c r="AP532" s="7" t="str">
        <f>""</f>
        <v/>
      </c>
      <c r="AQ532" s="7" t="str">
        <f>""</f>
        <v/>
      </c>
      <c r="AR532" s="7" t="str">
        <f>""</f>
        <v/>
      </c>
      <c r="AS532" s="7" t="str">
        <f>""</f>
        <v/>
      </c>
      <c r="AT532" s="7" t="str">
        <f>""</f>
        <v/>
      </c>
      <c r="AU532" s="7" t="str">
        <f>""</f>
        <v/>
      </c>
      <c r="AV532" s="7" t="str">
        <f>""</f>
        <v/>
      </c>
      <c r="AW532" s="7" t="str">
        <f>""</f>
        <v/>
      </c>
      <c r="AX532" s="7" t="str">
        <f>""</f>
        <v/>
      </c>
      <c r="AY532" s="7" t="str">
        <f>""</f>
        <v/>
      </c>
      <c r="AZ532" s="118">
        <f t="shared" si="260"/>
        <v>2.1</v>
      </c>
      <c r="BA532" s="121" t="str">
        <f>""</f>
        <v/>
      </c>
      <c r="BB532" s="121" t="str">
        <f>""</f>
        <v/>
      </c>
      <c r="BC532" s="121" t="str">
        <f>""</f>
        <v/>
      </c>
    </row>
    <row r="533" spans="1:55" x14ac:dyDescent="0.25">
      <c r="A533" t="str">
        <f t="shared" si="255"/>
        <v>27017520</v>
      </c>
      <c r="D533">
        <v>2</v>
      </c>
      <c r="E533">
        <v>70</v>
      </c>
      <c r="F533">
        <v>175</v>
      </c>
      <c r="G533">
        <v>20</v>
      </c>
      <c r="H533">
        <v>20.9</v>
      </c>
      <c r="I533" t="str">
        <f>""</f>
        <v/>
      </c>
      <c r="J533" t="str">
        <f>""</f>
        <v/>
      </c>
      <c r="K533" t="str">
        <f>""</f>
        <v/>
      </c>
      <c r="L533" t="str">
        <f>""</f>
        <v/>
      </c>
      <c r="M533" s="114">
        <v>3866.94</v>
      </c>
      <c r="N533" s="7">
        <v>3866.94</v>
      </c>
      <c r="O533" s="7">
        <v>3866.94</v>
      </c>
      <c r="P533" s="7">
        <v>3866.94</v>
      </c>
      <c r="Q533">
        <v>1.3180000000000001</v>
      </c>
      <c r="R533">
        <v>1.3180000000000001</v>
      </c>
      <c r="S533">
        <v>1.3180000000000001</v>
      </c>
      <c r="T533">
        <v>1.3180000000000001</v>
      </c>
      <c r="U533">
        <f t="shared" si="256"/>
        <v>614</v>
      </c>
      <c r="V533">
        <f t="shared" si="256"/>
        <v>614</v>
      </c>
      <c r="W533">
        <f t="shared" si="256"/>
        <v>614</v>
      </c>
      <c r="X533">
        <f t="shared" si="251"/>
        <v>614</v>
      </c>
      <c r="Y533">
        <f t="shared" si="257"/>
        <v>106</v>
      </c>
      <c r="Z533">
        <f t="shared" si="257"/>
        <v>106</v>
      </c>
      <c r="AA533">
        <f t="shared" si="257"/>
        <v>106</v>
      </c>
      <c r="AB533">
        <f t="shared" si="252"/>
        <v>106</v>
      </c>
      <c r="AC533" s="212">
        <f t="shared" si="258"/>
        <v>5.3807171562568118E-2</v>
      </c>
      <c r="AD533" s="212">
        <f t="shared" si="258"/>
        <v>5.3807171562568118E-2</v>
      </c>
      <c r="AE533" s="212">
        <f t="shared" si="258"/>
        <v>5.3807171562568118E-2</v>
      </c>
      <c r="AF533" s="212">
        <f t="shared" si="253"/>
        <v>5.3807171562568118E-2</v>
      </c>
      <c r="AG533" s="166">
        <f t="shared" si="259"/>
        <v>1.2760000000000001E-4</v>
      </c>
      <c r="AH533" s="166">
        <f t="shared" si="259"/>
        <v>1.7219</v>
      </c>
      <c r="AI533" s="166">
        <f t="shared" si="259"/>
        <v>2</v>
      </c>
      <c r="AJ533" s="166">
        <f t="shared" si="254"/>
        <v>3.76611E-4</v>
      </c>
      <c r="AK533" s="114" t="str">
        <f>""</f>
        <v/>
      </c>
      <c r="AL533" s="7" t="str">
        <f>""</f>
        <v/>
      </c>
      <c r="AM533" s="7" t="str">
        <f>""</f>
        <v/>
      </c>
      <c r="AN533" s="7" t="str">
        <f>""</f>
        <v/>
      </c>
      <c r="AO533" s="7" t="str">
        <f>""</f>
        <v/>
      </c>
      <c r="AP533" s="7" t="str">
        <f>""</f>
        <v/>
      </c>
      <c r="AQ533" s="7" t="str">
        <f>""</f>
        <v/>
      </c>
      <c r="AR533" s="7" t="str">
        <f>""</f>
        <v/>
      </c>
      <c r="AS533" s="7" t="str">
        <f>""</f>
        <v/>
      </c>
      <c r="AT533" s="7" t="str">
        <f>""</f>
        <v/>
      </c>
      <c r="AU533" s="7" t="str">
        <f>""</f>
        <v/>
      </c>
      <c r="AV533" s="7" t="str">
        <f>""</f>
        <v/>
      </c>
      <c r="AW533" s="7" t="str">
        <f>""</f>
        <v/>
      </c>
      <c r="AX533" s="7" t="str">
        <f>""</f>
        <v/>
      </c>
      <c r="AY533" s="7" t="str">
        <f>""</f>
        <v/>
      </c>
      <c r="AZ533" s="118">
        <f t="shared" si="260"/>
        <v>2.2999999999999998</v>
      </c>
      <c r="BA533" s="121" t="str">
        <f>""</f>
        <v/>
      </c>
      <c r="BB533" s="121" t="str">
        <f>""</f>
        <v/>
      </c>
      <c r="BC533" s="121" t="str">
        <f>""</f>
        <v/>
      </c>
    </row>
    <row r="534" spans="1:55" x14ac:dyDescent="0.25">
      <c r="A534" t="str">
        <f t="shared" si="255"/>
        <v>27019520</v>
      </c>
      <c r="D534">
        <v>2</v>
      </c>
      <c r="E534">
        <v>70</v>
      </c>
      <c r="F534">
        <v>195</v>
      </c>
      <c r="G534">
        <v>20</v>
      </c>
      <c r="H534">
        <v>20.9</v>
      </c>
      <c r="I534" t="str">
        <f>""</f>
        <v/>
      </c>
      <c r="J534" t="str">
        <f>""</f>
        <v/>
      </c>
      <c r="K534" t="str">
        <f>""</f>
        <v/>
      </c>
      <c r="L534" t="str">
        <f>""</f>
        <v/>
      </c>
      <c r="M534" s="114">
        <v>4344.34</v>
      </c>
      <c r="N534" s="7">
        <v>4344.34</v>
      </c>
      <c r="O534" s="7">
        <v>4344.34</v>
      </c>
      <c r="P534" s="7">
        <v>4344.34</v>
      </c>
      <c r="Q534">
        <v>1.3180000000000001</v>
      </c>
      <c r="R534">
        <v>1.3180000000000001</v>
      </c>
      <c r="S534">
        <v>1.3180000000000001</v>
      </c>
      <c r="T534">
        <v>1.3180000000000001</v>
      </c>
      <c r="U534">
        <f t="shared" si="256"/>
        <v>690</v>
      </c>
      <c r="V534">
        <f t="shared" si="256"/>
        <v>690</v>
      </c>
      <c r="W534">
        <f t="shared" si="256"/>
        <v>690</v>
      </c>
      <c r="X534">
        <f t="shared" si="251"/>
        <v>690</v>
      </c>
      <c r="Y534">
        <f t="shared" si="257"/>
        <v>119</v>
      </c>
      <c r="Z534">
        <f t="shared" si="257"/>
        <v>119</v>
      </c>
      <c r="AA534">
        <f t="shared" si="257"/>
        <v>119</v>
      </c>
      <c r="AB534">
        <f t="shared" si="252"/>
        <v>119</v>
      </c>
      <c r="AC534" s="212">
        <f t="shared" si="258"/>
        <v>6.9197267273752083E-2</v>
      </c>
      <c r="AD534" s="212">
        <f t="shared" si="258"/>
        <v>6.9197267273752083E-2</v>
      </c>
      <c r="AE534" s="212">
        <f t="shared" si="258"/>
        <v>6.9197267273752083E-2</v>
      </c>
      <c r="AF534" s="212">
        <f t="shared" si="253"/>
        <v>6.9197267273752083E-2</v>
      </c>
      <c r="AG534" s="166">
        <f t="shared" si="259"/>
        <v>1.2760000000000001E-4</v>
      </c>
      <c r="AH534" s="166">
        <f t="shared" si="259"/>
        <v>1.7219</v>
      </c>
      <c r="AI534" s="166">
        <f t="shared" si="259"/>
        <v>2</v>
      </c>
      <c r="AJ534" s="166">
        <f t="shared" si="254"/>
        <v>3.76611E-4</v>
      </c>
      <c r="AK534" s="114" t="str">
        <f>""</f>
        <v/>
      </c>
      <c r="AL534" s="7" t="str">
        <f>""</f>
        <v/>
      </c>
      <c r="AM534" s="7" t="str">
        <f>""</f>
        <v/>
      </c>
      <c r="AN534" s="7" t="str">
        <f>""</f>
        <v/>
      </c>
      <c r="AO534" s="7" t="str">
        <f>""</f>
        <v/>
      </c>
      <c r="AP534" s="7" t="str">
        <f>""</f>
        <v/>
      </c>
      <c r="AQ534" s="7" t="str">
        <f>""</f>
        <v/>
      </c>
      <c r="AR534" s="7" t="str">
        <f>""</f>
        <v/>
      </c>
      <c r="AS534" s="7" t="str">
        <f>""</f>
        <v/>
      </c>
      <c r="AT534" s="7" t="str">
        <f>""</f>
        <v/>
      </c>
      <c r="AU534" s="7" t="str">
        <f>""</f>
        <v/>
      </c>
      <c r="AV534" s="7" t="str">
        <f>""</f>
        <v/>
      </c>
      <c r="AW534" s="7" t="str">
        <f>""</f>
        <v/>
      </c>
      <c r="AX534" s="7" t="str">
        <f>""</f>
        <v/>
      </c>
      <c r="AY534" s="7" t="str">
        <f>""</f>
        <v/>
      </c>
      <c r="AZ534" s="118">
        <f t="shared" si="260"/>
        <v>2.6</v>
      </c>
      <c r="BA534" s="121" t="str">
        <f>""</f>
        <v/>
      </c>
      <c r="BB534" s="121" t="str">
        <f>""</f>
        <v/>
      </c>
      <c r="BC534" s="121" t="str">
        <f>""</f>
        <v/>
      </c>
    </row>
    <row r="535" spans="1:55" x14ac:dyDescent="0.25">
      <c r="A535" t="str">
        <f t="shared" si="255"/>
        <v>27021520</v>
      </c>
      <c r="D535">
        <v>2</v>
      </c>
      <c r="E535">
        <v>70</v>
      </c>
      <c r="F535">
        <v>215</v>
      </c>
      <c r="G535">
        <v>20</v>
      </c>
      <c r="H535">
        <v>20.9</v>
      </c>
      <c r="I535" t="str">
        <f>""</f>
        <v/>
      </c>
      <c r="J535" t="str">
        <f>""</f>
        <v/>
      </c>
      <c r="K535" t="str">
        <f>""</f>
        <v/>
      </c>
      <c r="L535" t="str">
        <f>""</f>
        <v/>
      </c>
      <c r="M535" s="114">
        <v>4821.74</v>
      </c>
      <c r="N535" s="7">
        <v>4821.74</v>
      </c>
      <c r="O535" s="7">
        <v>4821.74</v>
      </c>
      <c r="P535" s="7">
        <v>4821.74</v>
      </c>
      <c r="Q535">
        <v>1.3180000000000001</v>
      </c>
      <c r="R535">
        <v>1.3180000000000001</v>
      </c>
      <c r="S535">
        <v>1.3180000000000001</v>
      </c>
      <c r="T535">
        <v>1.3180000000000001</v>
      </c>
      <c r="U535">
        <f t="shared" si="256"/>
        <v>765</v>
      </c>
      <c r="V535">
        <f t="shared" si="256"/>
        <v>765</v>
      </c>
      <c r="W535">
        <f t="shared" si="256"/>
        <v>765</v>
      </c>
      <c r="X535">
        <f t="shared" si="251"/>
        <v>765</v>
      </c>
      <c r="Y535">
        <f t="shared" si="257"/>
        <v>132</v>
      </c>
      <c r="Z535">
        <f t="shared" si="257"/>
        <v>132</v>
      </c>
      <c r="AA535">
        <f t="shared" si="257"/>
        <v>132</v>
      </c>
      <c r="AB535">
        <f t="shared" si="252"/>
        <v>132</v>
      </c>
      <c r="AC535" s="212">
        <f t="shared" si="258"/>
        <v>8.6791269341044988E-2</v>
      </c>
      <c r="AD535" s="212">
        <f t="shared" si="258"/>
        <v>8.6791269341044988E-2</v>
      </c>
      <c r="AE535" s="212">
        <f t="shared" si="258"/>
        <v>8.6791269341044988E-2</v>
      </c>
      <c r="AF535" s="212">
        <f t="shared" si="253"/>
        <v>8.6791269341044988E-2</v>
      </c>
      <c r="AG535" s="166">
        <f t="shared" si="259"/>
        <v>1.2760000000000001E-4</v>
      </c>
      <c r="AH535" s="166">
        <f t="shared" si="259"/>
        <v>1.7219</v>
      </c>
      <c r="AI535" s="166">
        <f t="shared" si="259"/>
        <v>2</v>
      </c>
      <c r="AJ535" s="166">
        <f t="shared" si="254"/>
        <v>3.76611E-4</v>
      </c>
      <c r="AK535" s="114" t="str">
        <f>""</f>
        <v/>
      </c>
      <c r="AL535" s="7" t="str">
        <f>""</f>
        <v/>
      </c>
      <c r="AM535" s="7" t="str">
        <f>""</f>
        <v/>
      </c>
      <c r="AN535" s="7" t="str">
        <f>""</f>
        <v/>
      </c>
      <c r="AO535" s="7" t="str">
        <f>""</f>
        <v/>
      </c>
      <c r="AP535" s="7" t="str">
        <f>""</f>
        <v/>
      </c>
      <c r="AQ535" s="7" t="str">
        <f>""</f>
        <v/>
      </c>
      <c r="AR535" s="7" t="str">
        <f>""</f>
        <v/>
      </c>
      <c r="AS535" s="7" t="str">
        <f>""</f>
        <v/>
      </c>
      <c r="AT535" s="7" t="str">
        <f>""</f>
        <v/>
      </c>
      <c r="AU535" s="7" t="str">
        <f>""</f>
        <v/>
      </c>
      <c r="AV535" s="7" t="str">
        <f>""</f>
        <v/>
      </c>
      <c r="AW535" s="7" t="str">
        <f>""</f>
        <v/>
      </c>
      <c r="AX535" s="7" t="str">
        <f>""</f>
        <v/>
      </c>
      <c r="AY535" s="7" t="str">
        <f>""</f>
        <v/>
      </c>
      <c r="AZ535" s="118">
        <f t="shared" si="260"/>
        <v>2.9</v>
      </c>
      <c r="BA535" s="121" t="str">
        <f>""</f>
        <v/>
      </c>
      <c r="BB535" s="121" t="str">
        <f>""</f>
        <v/>
      </c>
      <c r="BC535" s="121" t="str">
        <f>""</f>
        <v/>
      </c>
    </row>
    <row r="536" spans="1:55" x14ac:dyDescent="0.25">
      <c r="A536" t="str">
        <f t="shared" si="255"/>
        <v>27023520</v>
      </c>
      <c r="D536">
        <v>2</v>
      </c>
      <c r="E536">
        <v>70</v>
      </c>
      <c r="F536">
        <v>235</v>
      </c>
      <c r="G536">
        <v>20</v>
      </c>
      <c r="H536">
        <v>20.9</v>
      </c>
      <c r="I536" t="str">
        <f>""</f>
        <v/>
      </c>
      <c r="J536" t="str">
        <f>""</f>
        <v/>
      </c>
      <c r="K536" t="str">
        <f>""</f>
        <v/>
      </c>
      <c r="L536" t="str">
        <f>""</f>
        <v/>
      </c>
      <c r="M536" s="114">
        <v>5299.14</v>
      </c>
      <c r="N536" s="7">
        <v>5299.14</v>
      </c>
      <c r="O536" s="7">
        <v>5299.14</v>
      </c>
      <c r="P536" s="7">
        <v>5299.14</v>
      </c>
      <c r="Q536">
        <v>1.3180000000000001</v>
      </c>
      <c r="R536">
        <v>1.3180000000000001</v>
      </c>
      <c r="S536">
        <v>1.3180000000000001</v>
      </c>
      <c r="T536">
        <v>1.3180000000000001</v>
      </c>
      <c r="U536">
        <f t="shared" si="256"/>
        <v>841</v>
      </c>
      <c r="V536">
        <f t="shared" si="256"/>
        <v>841</v>
      </c>
      <c r="W536">
        <f t="shared" si="256"/>
        <v>841</v>
      </c>
      <c r="X536">
        <f t="shared" si="251"/>
        <v>841</v>
      </c>
      <c r="Y536">
        <f t="shared" si="257"/>
        <v>145</v>
      </c>
      <c r="Z536">
        <f t="shared" si="257"/>
        <v>145</v>
      </c>
      <c r="AA536">
        <f t="shared" si="257"/>
        <v>145</v>
      </c>
      <c r="AB536">
        <f t="shared" si="252"/>
        <v>145</v>
      </c>
      <c r="AC536" s="212">
        <f t="shared" si="258"/>
        <v>0.10666391318622799</v>
      </c>
      <c r="AD536" s="212">
        <f t="shared" si="258"/>
        <v>0.10666391318622799</v>
      </c>
      <c r="AE536" s="212">
        <f t="shared" si="258"/>
        <v>0.10666391318622799</v>
      </c>
      <c r="AF536" s="212">
        <f t="shared" si="253"/>
        <v>0.10666391318622799</v>
      </c>
      <c r="AG536" s="166">
        <f t="shared" si="259"/>
        <v>1.2760000000000001E-4</v>
      </c>
      <c r="AH536" s="166">
        <f t="shared" si="259"/>
        <v>1.7219</v>
      </c>
      <c r="AI536" s="166">
        <f t="shared" si="259"/>
        <v>2</v>
      </c>
      <c r="AJ536" s="166">
        <f t="shared" si="254"/>
        <v>3.76611E-4</v>
      </c>
      <c r="AK536" s="114" t="str">
        <f>""</f>
        <v/>
      </c>
      <c r="AL536" s="7" t="str">
        <f>""</f>
        <v/>
      </c>
      <c r="AM536" s="7" t="str">
        <f>""</f>
        <v/>
      </c>
      <c r="AN536" s="7" t="str">
        <f>""</f>
        <v/>
      </c>
      <c r="AO536" s="7" t="str">
        <f>""</f>
        <v/>
      </c>
      <c r="AP536" s="7" t="str">
        <f>""</f>
        <v/>
      </c>
      <c r="AQ536" s="7" t="str">
        <f>""</f>
        <v/>
      </c>
      <c r="AR536" s="7" t="str">
        <f>""</f>
        <v/>
      </c>
      <c r="AS536" s="7" t="str">
        <f>""</f>
        <v/>
      </c>
      <c r="AT536" s="7" t="str">
        <f>""</f>
        <v/>
      </c>
      <c r="AU536" s="7" t="str">
        <f>""</f>
        <v/>
      </c>
      <c r="AV536" s="7" t="str">
        <f>""</f>
        <v/>
      </c>
      <c r="AW536" s="7" t="str">
        <f>""</f>
        <v/>
      </c>
      <c r="AX536" s="7" t="str">
        <f>""</f>
        <v/>
      </c>
      <c r="AY536" s="7" t="str">
        <f>""</f>
        <v/>
      </c>
      <c r="AZ536" s="118">
        <f t="shared" si="260"/>
        <v>3.1</v>
      </c>
      <c r="BA536" s="121" t="str">
        <f>""</f>
        <v/>
      </c>
      <c r="BB536" s="121" t="str">
        <f>""</f>
        <v/>
      </c>
      <c r="BC536" s="121" t="str">
        <f>""</f>
        <v/>
      </c>
    </row>
    <row r="537" spans="1:55" x14ac:dyDescent="0.25">
      <c r="A537" t="str">
        <f t="shared" si="255"/>
        <v>2755520</v>
      </c>
      <c r="D537">
        <v>2</v>
      </c>
      <c r="E537">
        <v>75</v>
      </c>
      <c r="F537">
        <v>55</v>
      </c>
      <c r="G537">
        <v>20</v>
      </c>
      <c r="H537">
        <v>20.9</v>
      </c>
      <c r="I537" t="str">
        <f>""</f>
        <v/>
      </c>
      <c r="J537" t="str">
        <f>""</f>
        <v/>
      </c>
      <c r="K537" t="str">
        <f>""</f>
        <v/>
      </c>
      <c r="L537" t="str">
        <f>""</f>
        <v/>
      </c>
      <c r="M537" s="114">
        <v>1019.34</v>
      </c>
      <c r="N537" s="7">
        <v>1019.34</v>
      </c>
      <c r="O537" s="7">
        <v>1019.34</v>
      </c>
      <c r="P537" s="7">
        <v>1019.34</v>
      </c>
      <c r="Q537">
        <v>1.3141</v>
      </c>
      <c r="R537">
        <v>1.3141</v>
      </c>
      <c r="S537">
        <v>1.3141</v>
      </c>
      <c r="T537">
        <v>1.3141</v>
      </c>
      <c r="U537">
        <f t="shared" si="256"/>
        <v>163</v>
      </c>
      <c r="V537">
        <f t="shared" si="256"/>
        <v>163</v>
      </c>
      <c r="W537">
        <f t="shared" si="256"/>
        <v>163</v>
      </c>
      <c r="X537">
        <f t="shared" si="251"/>
        <v>163</v>
      </c>
      <c r="Y537">
        <f t="shared" si="257"/>
        <v>28</v>
      </c>
      <c r="Z537">
        <f t="shared" si="257"/>
        <v>28</v>
      </c>
      <c r="AA537">
        <f t="shared" si="257"/>
        <v>28</v>
      </c>
      <c r="AB537">
        <f t="shared" si="252"/>
        <v>28</v>
      </c>
      <c r="AC537" s="212">
        <f t="shared" si="258"/>
        <v>3.2087108598641209E-3</v>
      </c>
      <c r="AD537" s="212">
        <f t="shared" si="258"/>
        <v>3.2087108598641209E-3</v>
      </c>
      <c r="AE537" s="212">
        <f t="shared" si="258"/>
        <v>3.2087108598641209E-3</v>
      </c>
      <c r="AF537" s="212">
        <f t="shared" si="253"/>
        <v>3.2087108598641209E-3</v>
      </c>
      <c r="AG537" s="166">
        <f t="shared" si="259"/>
        <v>1.2760000000000001E-4</v>
      </c>
      <c r="AH537" s="166">
        <f t="shared" si="259"/>
        <v>1.7219</v>
      </c>
      <c r="AI537" s="166">
        <f t="shared" si="259"/>
        <v>2</v>
      </c>
      <c r="AJ537" s="166">
        <f t="shared" si="254"/>
        <v>3.76611E-4</v>
      </c>
      <c r="AK537" s="114" t="str">
        <f>""</f>
        <v/>
      </c>
      <c r="AL537" s="7" t="str">
        <f>""</f>
        <v/>
      </c>
      <c r="AM537" s="7" t="str">
        <f>""</f>
        <v/>
      </c>
      <c r="AN537" s="7" t="str">
        <f>""</f>
        <v/>
      </c>
      <c r="AO537" s="7" t="str">
        <f>""</f>
        <v/>
      </c>
      <c r="AP537" s="7" t="str">
        <f>""</f>
        <v/>
      </c>
      <c r="AQ537" s="7" t="str">
        <f>""</f>
        <v/>
      </c>
      <c r="AR537" s="7" t="str">
        <f>""</f>
        <v/>
      </c>
      <c r="AS537" s="7" t="str">
        <f>""</f>
        <v/>
      </c>
      <c r="AT537" s="7" t="str">
        <f>""</f>
        <v/>
      </c>
      <c r="AU537" s="7" t="str">
        <f>""</f>
        <v/>
      </c>
      <c r="AV537" s="7" t="str">
        <f>""</f>
        <v/>
      </c>
      <c r="AW537" s="7" t="str">
        <f>""</f>
        <v/>
      </c>
      <c r="AX537" s="7" t="str">
        <f>""</f>
        <v/>
      </c>
      <c r="AY537" s="7" t="str">
        <f>""</f>
        <v/>
      </c>
      <c r="AZ537" s="118">
        <f t="shared" si="260"/>
        <v>0.7</v>
      </c>
      <c r="BA537" s="121" t="str">
        <f>""</f>
        <v/>
      </c>
      <c r="BB537" s="121" t="str">
        <f>""</f>
        <v/>
      </c>
      <c r="BC537" s="121" t="str">
        <f>""</f>
        <v/>
      </c>
    </row>
    <row r="538" spans="1:55" x14ac:dyDescent="0.25">
      <c r="A538" t="str">
        <f t="shared" si="255"/>
        <v>2756520</v>
      </c>
      <c r="D538">
        <v>2</v>
      </c>
      <c r="E538">
        <v>75</v>
      </c>
      <c r="F538">
        <v>65</v>
      </c>
      <c r="G538">
        <v>20</v>
      </c>
      <c r="H538">
        <v>20.9</v>
      </c>
      <c r="I538" t="str">
        <f>""</f>
        <v/>
      </c>
      <c r="J538" t="str">
        <f>""</f>
        <v/>
      </c>
      <c r="K538" t="str">
        <f>""</f>
        <v/>
      </c>
      <c r="L538" t="str">
        <f>""</f>
        <v/>
      </c>
      <c r="M538" s="114">
        <v>1262.04</v>
      </c>
      <c r="N538" s="7">
        <v>1262.04</v>
      </c>
      <c r="O538" s="7">
        <v>1262.04</v>
      </c>
      <c r="P538" s="7">
        <v>1262.04</v>
      </c>
      <c r="Q538">
        <v>1.3141</v>
      </c>
      <c r="R538">
        <v>1.3141</v>
      </c>
      <c r="S538">
        <v>1.3141</v>
      </c>
      <c r="T538">
        <v>1.3141</v>
      </c>
      <c r="U538">
        <f t="shared" si="256"/>
        <v>201</v>
      </c>
      <c r="V538">
        <f t="shared" si="256"/>
        <v>201</v>
      </c>
      <c r="W538">
        <f t="shared" si="256"/>
        <v>201</v>
      </c>
      <c r="X538">
        <f t="shared" si="251"/>
        <v>201</v>
      </c>
      <c r="Y538">
        <f t="shared" si="257"/>
        <v>35</v>
      </c>
      <c r="Z538">
        <f t="shared" si="257"/>
        <v>35</v>
      </c>
      <c r="AA538">
        <f t="shared" si="257"/>
        <v>35</v>
      </c>
      <c r="AB538">
        <f t="shared" si="252"/>
        <v>35</v>
      </c>
      <c r="AC538" s="212">
        <f t="shared" si="258"/>
        <v>5.0979656193473315E-3</v>
      </c>
      <c r="AD538" s="212">
        <f t="shared" si="258"/>
        <v>5.0979656193473315E-3</v>
      </c>
      <c r="AE538" s="212">
        <f t="shared" si="258"/>
        <v>5.0979656193473315E-3</v>
      </c>
      <c r="AF538" s="212">
        <f t="shared" si="253"/>
        <v>5.0979656193473315E-3</v>
      </c>
      <c r="AG538" s="166">
        <f t="shared" si="259"/>
        <v>1.2760000000000001E-4</v>
      </c>
      <c r="AH538" s="166">
        <f t="shared" si="259"/>
        <v>1.7219</v>
      </c>
      <c r="AI538" s="166">
        <f t="shared" si="259"/>
        <v>2</v>
      </c>
      <c r="AJ538" s="166">
        <f t="shared" si="254"/>
        <v>3.76611E-4</v>
      </c>
      <c r="AK538" s="114" t="str">
        <f>""</f>
        <v/>
      </c>
      <c r="AL538" s="7" t="str">
        <f>""</f>
        <v/>
      </c>
      <c r="AM538" s="7" t="str">
        <f>""</f>
        <v/>
      </c>
      <c r="AN538" s="7" t="str">
        <f>""</f>
        <v/>
      </c>
      <c r="AO538" s="7" t="str">
        <f>""</f>
        <v/>
      </c>
      <c r="AP538" s="7" t="str">
        <f>""</f>
        <v/>
      </c>
      <c r="AQ538" s="7" t="str">
        <f>""</f>
        <v/>
      </c>
      <c r="AR538" s="7" t="str">
        <f>""</f>
        <v/>
      </c>
      <c r="AS538" s="7" t="str">
        <f>""</f>
        <v/>
      </c>
      <c r="AT538" s="7" t="str">
        <f>""</f>
        <v/>
      </c>
      <c r="AU538" s="7" t="str">
        <f>""</f>
        <v/>
      </c>
      <c r="AV538" s="7" t="str">
        <f>""</f>
        <v/>
      </c>
      <c r="AW538" s="7" t="str">
        <f>""</f>
        <v/>
      </c>
      <c r="AX538" s="7" t="str">
        <f>""</f>
        <v/>
      </c>
      <c r="AY538" s="7" t="str">
        <f>""</f>
        <v/>
      </c>
      <c r="AZ538" s="118">
        <f t="shared" si="260"/>
        <v>0.9</v>
      </c>
      <c r="BA538" s="121" t="str">
        <f>""</f>
        <v/>
      </c>
      <c r="BB538" s="121" t="str">
        <f>""</f>
        <v/>
      </c>
      <c r="BC538" s="121" t="str">
        <f>""</f>
        <v/>
      </c>
    </row>
    <row r="539" spans="1:55" x14ac:dyDescent="0.25">
      <c r="A539" t="str">
        <f t="shared" si="255"/>
        <v>2757520</v>
      </c>
      <c r="D539">
        <v>2</v>
      </c>
      <c r="E539">
        <v>75</v>
      </c>
      <c r="F539">
        <v>75</v>
      </c>
      <c r="G539">
        <v>20</v>
      </c>
      <c r="H539">
        <v>20.9</v>
      </c>
      <c r="I539" t="str">
        <f>""</f>
        <v/>
      </c>
      <c r="J539" t="str">
        <f>""</f>
        <v/>
      </c>
      <c r="K539" t="str">
        <f>""</f>
        <v/>
      </c>
      <c r="L539" t="str">
        <f>""</f>
        <v/>
      </c>
      <c r="M539" s="114">
        <v>1504.74</v>
      </c>
      <c r="N539" s="7">
        <v>1504.74</v>
      </c>
      <c r="O539" s="7">
        <v>1504.74</v>
      </c>
      <c r="P539" s="7">
        <v>1504.74</v>
      </c>
      <c r="Q539">
        <v>1.3141</v>
      </c>
      <c r="R539">
        <v>1.3141</v>
      </c>
      <c r="S539">
        <v>1.3141</v>
      </c>
      <c r="T539">
        <v>1.3141</v>
      </c>
      <c r="U539">
        <f t="shared" si="256"/>
        <v>240</v>
      </c>
      <c r="V539">
        <f t="shared" si="256"/>
        <v>240</v>
      </c>
      <c r="W539">
        <f t="shared" si="256"/>
        <v>240</v>
      </c>
      <c r="X539">
        <f t="shared" si="256"/>
        <v>240</v>
      </c>
      <c r="Y539">
        <f t="shared" si="257"/>
        <v>41</v>
      </c>
      <c r="Z539">
        <f t="shared" si="257"/>
        <v>41</v>
      </c>
      <c r="AA539">
        <f t="shared" si="257"/>
        <v>41</v>
      </c>
      <c r="AB539">
        <f t="shared" si="257"/>
        <v>41</v>
      </c>
      <c r="AC539" s="212">
        <f t="shared" si="258"/>
        <v>7.1112656809690176E-3</v>
      </c>
      <c r="AD539" s="212">
        <f t="shared" si="258"/>
        <v>7.1112656809690176E-3</v>
      </c>
      <c r="AE539" s="212">
        <f t="shared" si="258"/>
        <v>7.1112656809690176E-3</v>
      </c>
      <c r="AF539" s="212">
        <f t="shared" si="258"/>
        <v>7.1112656809690176E-3</v>
      </c>
      <c r="AG539" s="166">
        <f t="shared" si="259"/>
        <v>1.2760000000000001E-4</v>
      </c>
      <c r="AH539" s="166">
        <f t="shared" si="259"/>
        <v>1.7219</v>
      </c>
      <c r="AI539" s="166">
        <f t="shared" si="259"/>
        <v>2</v>
      </c>
      <c r="AJ539" s="166">
        <f t="shared" si="259"/>
        <v>3.76611E-4</v>
      </c>
      <c r="AK539" s="114" t="str">
        <f>""</f>
        <v/>
      </c>
      <c r="AL539" s="7" t="str">
        <f>""</f>
        <v/>
      </c>
      <c r="AM539" s="7" t="str">
        <f>""</f>
        <v/>
      </c>
      <c r="AN539" s="7" t="str">
        <f>""</f>
        <v/>
      </c>
      <c r="AO539" s="7" t="str">
        <f>""</f>
        <v/>
      </c>
      <c r="AP539" s="7" t="str">
        <f>""</f>
        <v/>
      </c>
      <c r="AQ539" s="7" t="str">
        <f>""</f>
        <v/>
      </c>
      <c r="AR539" s="7" t="str">
        <f>""</f>
        <v/>
      </c>
      <c r="AS539" s="7" t="str">
        <f>""</f>
        <v/>
      </c>
      <c r="AT539" s="7" t="str">
        <f>""</f>
        <v/>
      </c>
      <c r="AU539" s="7" t="str">
        <f>""</f>
        <v/>
      </c>
      <c r="AV539" s="7" t="str">
        <f>""</f>
        <v/>
      </c>
      <c r="AW539" s="7" t="str">
        <f>""</f>
        <v/>
      </c>
      <c r="AX539" s="7" t="str">
        <f>""</f>
        <v/>
      </c>
      <c r="AY539" s="7" t="str">
        <f>""</f>
        <v/>
      </c>
      <c r="AZ539" s="118">
        <f t="shared" si="260"/>
        <v>1</v>
      </c>
      <c r="BA539" s="121" t="str">
        <f>""</f>
        <v/>
      </c>
      <c r="BB539" s="121" t="str">
        <f>""</f>
        <v/>
      </c>
      <c r="BC539" s="121" t="str">
        <f>""</f>
        <v/>
      </c>
    </row>
    <row r="540" spans="1:55" x14ac:dyDescent="0.25">
      <c r="A540" t="str">
        <f t="shared" ref="A540:A603" si="261">CONCATENATE(D540,E540,F540,G540)</f>
        <v>2758520</v>
      </c>
      <c r="D540">
        <v>2</v>
      </c>
      <c r="E540">
        <v>75</v>
      </c>
      <c r="F540">
        <v>85</v>
      </c>
      <c r="G540">
        <v>20</v>
      </c>
      <c r="H540">
        <v>20.9</v>
      </c>
      <c r="I540" t="str">
        <f>""</f>
        <v/>
      </c>
      <c r="J540" t="str">
        <f>""</f>
        <v/>
      </c>
      <c r="K540" t="str">
        <f>""</f>
        <v/>
      </c>
      <c r="L540" t="str">
        <f>""</f>
        <v/>
      </c>
      <c r="M540" s="114">
        <v>1747.44</v>
      </c>
      <c r="N540" s="7">
        <v>1747.44</v>
      </c>
      <c r="O540" s="7">
        <v>1747.44</v>
      </c>
      <c r="P540" s="7">
        <v>1747.44</v>
      </c>
      <c r="Q540">
        <v>1.3141</v>
      </c>
      <c r="R540">
        <v>1.3141</v>
      </c>
      <c r="S540">
        <v>1.3141</v>
      </c>
      <c r="T540">
        <v>1.3141</v>
      </c>
      <c r="U540">
        <f t="shared" ref="U540:X603" si="262">ROUND(M540*POWER(CF_heat,Q540),0)</f>
        <v>279</v>
      </c>
      <c r="V540">
        <f t="shared" si="262"/>
        <v>279</v>
      </c>
      <c r="W540">
        <f t="shared" si="262"/>
        <v>279</v>
      </c>
      <c r="X540">
        <f t="shared" si="262"/>
        <v>279</v>
      </c>
      <c r="Y540">
        <f t="shared" ref="Y540:AB603" si="263">ROUND(U540*3600/(4186*ABS($O$1-$O$2)),0)</f>
        <v>48</v>
      </c>
      <c r="Z540">
        <f t="shared" si="263"/>
        <v>48</v>
      </c>
      <c r="AA540">
        <f t="shared" si="263"/>
        <v>48</v>
      </c>
      <c r="AB540">
        <f t="shared" si="263"/>
        <v>48</v>
      </c>
      <c r="AC540" s="212">
        <f t="shared" ref="AC540:AF603" si="264">(($AG540*(Y540^$AH540)*((($F540-14.4)*$AI540)/100))+($AJ540*(Y540^2)))*0.0098</f>
        <v>9.8898224555168546E-3</v>
      </c>
      <c r="AD540" s="212">
        <f t="shared" si="264"/>
        <v>9.8898224555168546E-3</v>
      </c>
      <c r="AE540" s="212">
        <f t="shared" si="264"/>
        <v>9.8898224555168546E-3</v>
      </c>
      <c r="AF540" s="212">
        <f t="shared" si="264"/>
        <v>9.8898224555168546E-3</v>
      </c>
      <c r="AG540" s="166">
        <f t="shared" ref="AG540:AJ603" si="265">IF($G540=$CO$103,CP$103,IF($G540=$CO$104,CP$104,IF($G540=$CO$105,CP$105,IF($G540=$CO$107,CP$107,IF($G540=$CO$108,CP$108,IF($G540=$CO$109,CP$109,IF($G540=$CO$111,CP$111,IF($G540=$CO$112,CP$112,IF($G540=$CO$113,CP$113,IF($G540=$CO$115,CP$115,IF($G540=$CO$116,CP$116,IF($G540=$CO$117,CP$117,IF($G540=$CO$119,CP$119,IF($G540=$CO$120,CP$120,))))))))))))))</f>
        <v>1.2760000000000001E-4</v>
      </c>
      <c r="AH540" s="166">
        <f t="shared" si="265"/>
        <v>1.7219</v>
      </c>
      <c r="AI540" s="166">
        <f t="shared" si="265"/>
        <v>2</v>
      </c>
      <c r="AJ540" s="166">
        <f t="shared" si="265"/>
        <v>3.76611E-4</v>
      </c>
      <c r="AK540" s="114" t="str">
        <f>""</f>
        <v/>
      </c>
      <c r="AL540" s="7" t="str">
        <f>""</f>
        <v/>
      </c>
      <c r="AM540" s="7" t="str">
        <f>""</f>
        <v/>
      </c>
      <c r="AN540" s="7" t="str">
        <f>""</f>
        <v/>
      </c>
      <c r="AO540" s="7" t="str">
        <f>""</f>
        <v/>
      </c>
      <c r="AP540" s="7" t="str">
        <f>""</f>
        <v/>
      </c>
      <c r="AQ540" s="7" t="str">
        <f>""</f>
        <v/>
      </c>
      <c r="AR540" s="7" t="str">
        <f>""</f>
        <v/>
      </c>
      <c r="AS540" s="7" t="str">
        <f>""</f>
        <v/>
      </c>
      <c r="AT540" s="7" t="str">
        <f>""</f>
        <v/>
      </c>
      <c r="AU540" s="7" t="str">
        <f>""</f>
        <v/>
      </c>
      <c r="AV540" s="7" t="str">
        <f>""</f>
        <v/>
      </c>
      <c r="AW540" s="7" t="str">
        <f>""</f>
        <v/>
      </c>
      <c r="AX540" s="7" t="str">
        <f>""</f>
        <v/>
      </c>
      <c r="AY540" s="7" t="str">
        <f>""</f>
        <v/>
      </c>
      <c r="AZ540" s="118">
        <f t="shared" ref="AZ540:AZ603" si="266">ROUND(IF(G540=10,$CO$92*F540,IF(G540=11,$CO$93*F540,IF(G540=15,$CO$94*F540,IF(G540=16,$CO$95*F540,IF(G540=20,$CO$96*F540,IF(G540=21,$CO$97*F540,)))))),1)</f>
        <v>1.1000000000000001</v>
      </c>
      <c r="BA540" s="121" t="str">
        <f>""</f>
        <v/>
      </c>
      <c r="BB540" s="121" t="str">
        <f>""</f>
        <v/>
      </c>
      <c r="BC540" s="121" t="str">
        <f>""</f>
        <v/>
      </c>
    </row>
    <row r="541" spans="1:55" x14ac:dyDescent="0.25">
      <c r="A541" t="str">
        <f t="shared" si="261"/>
        <v>2759520</v>
      </c>
      <c r="D541">
        <v>2</v>
      </c>
      <c r="E541">
        <v>75</v>
      </c>
      <c r="F541">
        <v>95</v>
      </c>
      <c r="G541">
        <v>20</v>
      </c>
      <c r="H541">
        <v>20.9</v>
      </c>
      <c r="I541" t="str">
        <f>""</f>
        <v/>
      </c>
      <c r="J541" t="str">
        <f>""</f>
        <v/>
      </c>
      <c r="K541" t="str">
        <f>""</f>
        <v/>
      </c>
      <c r="L541" t="str">
        <f>""</f>
        <v/>
      </c>
      <c r="M541" s="114">
        <v>1990.14</v>
      </c>
      <c r="N541" s="7">
        <v>1990.14</v>
      </c>
      <c r="O541" s="7">
        <v>1990.14</v>
      </c>
      <c r="P541" s="7">
        <v>1990.14</v>
      </c>
      <c r="Q541">
        <v>1.3141</v>
      </c>
      <c r="R541">
        <v>1.3141</v>
      </c>
      <c r="S541">
        <v>1.3141</v>
      </c>
      <c r="T541">
        <v>1.3141</v>
      </c>
      <c r="U541">
        <f t="shared" si="262"/>
        <v>318</v>
      </c>
      <c r="V541">
        <f t="shared" si="262"/>
        <v>318</v>
      </c>
      <c r="W541">
        <f t="shared" si="262"/>
        <v>318</v>
      </c>
      <c r="X541">
        <f t="shared" si="262"/>
        <v>318</v>
      </c>
      <c r="Y541">
        <f t="shared" si="263"/>
        <v>55</v>
      </c>
      <c r="Z541">
        <f t="shared" si="263"/>
        <v>55</v>
      </c>
      <c r="AA541">
        <f t="shared" si="263"/>
        <v>55</v>
      </c>
      <c r="AB541">
        <f t="shared" si="263"/>
        <v>55</v>
      </c>
      <c r="AC541" s="212">
        <f t="shared" si="264"/>
        <v>1.3165288549980295E-2</v>
      </c>
      <c r="AD541" s="212">
        <f t="shared" si="264"/>
        <v>1.3165288549980295E-2</v>
      </c>
      <c r="AE541" s="212">
        <f t="shared" si="264"/>
        <v>1.3165288549980295E-2</v>
      </c>
      <c r="AF541" s="212">
        <f t="shared" si="264"/>
        <v>1.3165288549980295E-2</v>
      </c>
      <c r="AG541" s="166">
        <f t="shared" si="265"/>
        <v>1.2760000000000001E-4</v>
      </c>
      <c r="AH541" s="166">
        <f t="shared" si="265"/>
        <v>1.7219</v>
      </c>
      <c r="AI541" s="166">
        <f t="shared" si="265"/>
        <v>2</v>
      </c>
      <c r="AJ541" s="166">
        <f t="shared" si="265"/>
        <v>3.76611E-4</v>
      </c>
      <c r="AK541" s="114" t="str">
        <f>""</f>
        <v/>
      </c>
      <c r="AL541" s="7" t="str">
        <f>""</f>
        <v/>
      </c>
      <c r="AM541" s="7" t="str">
        <f>""</f>
        <v/>
      </c>
      <c r="AN541" s="7" t="str">
        <f>""</f>
        <v/>
      </c>
      <c r="AO541" s="7" t="str">
        <f>""</f>
        <v/>
      </c>
      <c r="AP541" s="7" t="str">
        <f>""</f>
        <v/>
      </c>
      <c r="AQ541" s="7" t="str">
        <f>""</f>
        <v/>
      </c>
      <c r="AR541" s="7" t="str">
        <f>""</f>
        <v/>
      </c>
      <c r="AS541" s="7" t="str">
        <f>""</f>
        <v/>
      </c>
      <c r="AT541" s="7" t="str">
        <f>""</f>
        <v/>
      </c>
      <c r="AU541" s="7" t="str">
        <f>""</f>
        <v/>
      </c>
      <c r="AV541" s="7" t="str">
        <f>""</f>
        <v/>
      </c>
      <c r="AW541" s="7" t="str">
        <f>""</f>
        <v/>
      </c>
      <c r="AX541" s="7" t="str">
        <f>""</f>
        <v/>
      </c>
      <c r="AY541" s="7" t="str">
        <f>""</f>
        <v/>
      </c>
      <c r="AZ541" s="118">
        <f t="shared" si="266"/>
        <v>1.3</v>
      </c>
      <c r="BA541" s="121" t="str">
        <f>""</f>
        <v/>
      </c>
      <c r="BB541" s="121" t="str">
        <f>""</f>
        <v/>
      </c>
      <c r="BC541" s="121" t="str">
        <f>""</f>
        <v/>
      </c>
    </row>
    <row r="542" spans="1:55" x14ac:dyDescent="0.25">
      <c r="A542" t="str">
        <f t="shared" si="261"/>
        <v>27510520</v>
      </c>
      <c r="D542">
        <v>2</v>
      </c>
      <c r="E542">
        <v>75</v>
      </c>
      <c r="F542">
        <v>105</v>
      </c>
      <c r="G542">
        <v>20</v>
      </c>
      <c r="H542">
        <v>20.9</v>
      </c>
      <c r="I542" t="str">
        <f>""</f>
        <v/>
      </c>
      <c r="J542" t="str">
        <f>""</f>
        <v/>
      </c>
      <c r="K542" t="str">
        <f>""</f>
        <v/>
      </c>
      <c r="L542" t="str">
        <f>""</f>
        <v/>
      </c>
      <c r="M542" s="114">
        <v>2232.84</v>
      </c>
      <c r="N542" s="7">
        <v>2232.84</v>
      </c>
      <c r="O542" s="7">
        <v>2232.84</v>
      </c>
      <c r="P542" s="7">
        <v>2232.84</v>
      </c>
      <c r="Q542">
        <v>1.3141</v>
      </c>
      <c r="R542">
        <v>1.3141</v>
      </c>
      <c r="S542">
        <v>1.3141</v>
      </c>
      <c r="T542">
        <v>1.3141</v>
      </c>
      <c r="U542">
        <f t="shared" si="262"/>
        <v>356</v>
      </c>
      <c r="V542">
        <f t="shared" si="262"/>
        <v>356</v>
      </c>
      <c r="W542">
        <f t="shared" si="262"/>
        <v>356</v>
      </c>
      <c r="X542">
        <f t="shared" si="262"/>
        <v>356</v>
      </c>
      <c r="Y542">
        <f t="shared" si="263"/>
        <v>61</v>
      </c>
      <c r="Z542">
        <f t="shared" si="263"/>
        <v>61</v>
      </c>
      <c r="AA542">
        <f t="shared" si="263"/>
        <v>61</v>
      </c>
      <c r="AB542">
        <f t="shared" si="263"/>
        <v>61</v>
      </c>
      <c r="AC542" s="212">
        <f t="shared" si="264"/>
        <v>1.6421205540002155E-2</v>
      </c>
      <c r="AD542" s="212">
        <f t="shared" si="264"/>
        <v>1.6421205540002155E-2</v>
      </c>
      <c r="AE542" s="212">
        <f t="shared" si="264"/>
        <v>1.6421205540002155E-2</v>
      </c>
      <c r="AF542" s="212">
        <f t="shared" si="264"/>
        <v>1.6421205540002155E-2</v>
      </c>
      <c r="AG542" s="166">
        <f t="shared" si="265"/>
        <v>1.2760000000000001E-4</v>
      </c>
      <c r="AH542" s="166">
        <f t="shared" si="265"/>
        <v>1.7219</v>
      </c>
      <c r="AI542" s="166">
        <f t="shared" si="265"/>
        <v>2</v>
      </c>
      <c r="AJ542" s="166">
        <f t="shared" si="265"/>
        <v>3.76611E-4</v>
      </c>
      <c r="AK542" s="114" t="str">
        <f>""</f>
        <v/>
      </c>
      <c r="AL542" s="7" t="str">
        <f>""</f>
        <v/>
      </c>
      <c r="AM542" s="7" t="str">
        <f>""</f>
        <v/>
      </c>
      <c r="AN542" s="7" t="str">
        <f>""</f>
        <v/>
      </c>
      <c r="AO542" s="7" t="str">
        <f>""</f>
        <v/>
      </c>
      <c r="AP542" s="7" t="str">
        <f>""</f>
        <v/>
      </c>
      <c r="AQ542" s="7" t="str">
        <f>""</f>
        <v/>
      </c>
      <c r="AR542" s="7" t="str">
        <f>""</f>
        <v/>
      </c>
      <c r="AS542" s="7" t="str">
        <f>""</f>
        <v/>
      </c>
      <c r="AT542" s="7" t="str">
        <f>""</f>
        <v/>
      </c>
      <c r="AU542" s="7" t="str">
        <f>""</f>
        <v/>
      </c>
      <c r="AV542" s="7" t="str">
        <f>""</f>
        <v/>
      </c>
      <c r="AW542" s="7" t="str">
        <f>""</f>
        <v/>
      </c>
      <c r="AX542" s="7" t="str">
        <f>""</f>
        <v/>
      </c>
      <c r="AY542" s="7" t="str">
        <f>""</f>
        <v/>
      </c>
      <c r="AZ542" s="118">
        <f t="shared" si="266"/>
        <v>1.4</v>
      </c>
      <c r="BA542" s="121" t="str">
        <f>""</f>
        <v/>
      </c>
      <c r="BB542" s="121" t="str">
        <f>""</f>
        <v/>
      </c>
      <c r="BC542" s="121" t="str">
        <f>""</f>
        <v/>
      </c>
    </row>
    <row r="543" spans="1:55" x14ac:dyDescent="0.25">
      <c r="A543" t="str">
        <f t="shared" si="261"/>
        <v>27511520</v>
      </c>
      <c r="D543">
        <v>2</v>
      </c>
      <c r="E543">
        <v>75</v>
      </c>
      <c r="F543">
        <v>115</v>
      </c>
      <c r="G543">
        <v>20</v>
      </c>
      <c r="H543">
        <v>20.9</v>
      </c>
      <c r="I543" t="str">
        <f>""</f>
        <v/>
      </c>
      <c r="J543" t="str">
        <f>""</f>
        <v/>
      </c>
      <c r="K543" t="str">
        <f>""</f>
        <v/>
      </c>
      <c r="L543" t="str">
        <f>""</f>
        <v/>
      </c>
      <c r="M543" s="114">
        <v>2475.54</v>
      </c>
      <c r="N543" s="7">
        <v>2475.54</v>
      </c>
      <c r="O543" s="7">
        <v>2475.54</v>
      </c>
      <c r="P543" s="7">
        <v>2475.54</v>
      </c>
      <c r="Q543">
        <v>1.3141</v>
      </c>
      <c r="R543">
        <v>1.3141</v>
      </c>
      <c r="S543">
        <v>1.3141</v>
      </c>
      <c r="T543">
        <v>1.3141</v>
      </c>
      <c r="U543">
        <f t="shared" si="262"/>
        <v>395</v>
      </c>
      <c r="V543">
        <f t="shared" si="262"/>
        <v>395</v>
      </c>
      <c r="W543">
        <f t="shared" si="262"/>
        <v>395</v>
      </c>
      <c r="X543">
        <f t="shared" si="262"/>
        <v>395</v>
      </c>
      <c r="Y543">
        <f t="shared" si="263"/>
        <v>68</v>
      </c>
      <c r="Z543">
        <f t="shared" si="263"/>
        <v>68</v>
      </c>
      <c r="AA543">
        <f t="shared" si="263"/>
        <v>68</v>
      </c>
      <c r="AB543">
        <f t="shared" si="263"/>
        <v>68</v>
      </c>
      <c r="AC543" s="212">
        <f t="shared" si="264"/>
        <v>2.0664539694056176E-2</v>
      </c>
      <c r="AD543" s="212">
        <f t="shared" si="264"/>
        <v>2.0664539694056176E-2</v>
      </c>
      <c r="AE543" s="212">
        <f t="shared" si="264"/>
        <v>2.0664539694056176E-2</v>
      </c>
      <c r="AF543" s="212">
        <f t="shared" si="264"/>
        <v>2.0664539694056176E-2</v>
      </c>
      <c r="AG543" s="166">
        <f t="shared" si="265"/>
        <v>1.2760000000000001E-4</v>
      </c>
      <c r="AH543" s="166">
        <f t="shared" si="265"/>
        <v>1.7219</v>
      </c>
      <c r="AI543" s="166">
        <f t="shared" si="265"/>
        <v>2</v>
      </c>
      <c r="AJ543" s="166">
        <f t="shared" si="265"/>
        <v>3.76611E-4</v>
      </c>
      <c r="AK543" s="114" t="str">
        <f>""</f>
        <v/>
      </c>
      <c r="AL543" s="7" t="str">
        <f>""</f>
        <v/>
      </c>
      <c r="AM543" s="7" t="str">
        <f>""</f>
        <v/>
      </c>
      <c r="AN543" s="7" t="str">
        <f>""</f>
        <v/>
      </c>
      <c r="AO543" s="7" t="str">
        <f>""</f>
        <v/>
      </c>
      <c r="AP543" s="7" t="str">
        <f>""</f>
        <v/>
      </c>
      <c r="AQ543" s="7" t="str">
        <f>""</f>
        <v/>
      </c>
      <c r="AR543" s="7" t="str">
        <f>""</f>
        <v/>
      </c>
      <c r="AS543" s="7" t="str">
        <f>""</f>
        <v/>
      </c>
      <c r="AT543" s="7" t="str">
        <f>""</f>
        <v/>
      </c>
      <c r="AU543" s="7" t="str">
        <f>""</f>
        <v/>
      </c>
      <c r="AV543" s="7" t="str">
        <f>""</f>
        <v/>
      </c>
      <c r="AW543" s="7" t="str">
        <f>""</f>
        <v/>
      </c>
      <c r="AX543" s="7" t="str">
        <f>""</f>
        <v/>
      </c>
      <c r="AY543" s="7" t="str">
        <f>""</f>
        <v/>
      </c>
      <c r="AZ543" s="118">
        <f t="shared" si="266"/>
        <v>1.5</v>
      </c>
      <c r="BA543" s="121" t="str">
        <f>""</f>
        <v/>
      </c>
      <c r="BB543" s="121" t="str">
        <f>""</f>
        <v/>
      </c>
      <c r="BC543" s="121" t="str">
        <f>""</f>
        <v/>
      </c>
    </row>
    <row r="544" spans="1:55" x14ac:dyDescent="0.25">
      <c r="A544" t="str">
        <f t="shared" si="261"/>
        <v>27513520</v>
      </c>
      <c r="D544">
        <v>2</v>
      </c>
      <c r="E544">
        <v>75</v>
      </c>
      <c r="F544">
        <v>135</v>
      </c>
      <c r="G544">
        <v>20</v>
      </c>
      <c r="H544">
        <v>20.9</v>
      </c>
      <c r="I544" t="str">
        <f>""</f>
        <v/>
      </c>
      <c r="J544" t="str">
        <f>""</f>
        <v/>
      </c>
      <c r="K544" t="str">
        <f>""</f>
        <v/>
      </c>
      <c r="L544" t="str">
        <f>""</f>
        <v/>
      </c>
      <c r="M544" s="114">
        <v>2960.94</v>
      </c>
      <c r="N544" s="7">
        <v>2960.94</v>
      </c>
      <c r="O544" s="7">
        <v>2960.94</v>
      </c>
      <c r="P544" s="7">
        <v>2960.94</v>
      </c>
      <c r="Q544">
        <v>1.3141</v>
      </c>
      <c r="R544">
        <v>1.3141</v>
      </c>
      <c r="S544">
        <v>1.3141</v>
      </c>
      <c r="T544">
        <v>1.3141</v>
      </c>
      <c r="U544">
        <f t="shared" si="262"/>
        <v>473</v>
      </c>
      <c r="V544">
        <f t="shared" si="262"/>
        <v>473</v>
      </c>
      <c r="W544">
        <f t="shared" si="262"/>
        <v>473</v>
      </c>
      <c r="X544">
        <f t="shared" si="262"/>
        <v>473</v>
      </c>
      <c r="Y544">
        <f t="shared" si="263"/>
        <v>81</v>
      </c>
      <c r="Z544">
        <f t="shared" si="263"/>
        <v>81</v>
      </c>
      <c r="AA544">
        <f t="shared" si="263"/>
        <v>81</v>
      </c>
      <c r="AB544">
        <f t="shared" si="263"/>
        <v>81</v>
      </c>
      <c r="AC544" s="212">
        <f t="shared" si="264"/>
        <v>3.0045337324650621E-2</v>
      </c>
      <c r="AD544" s="212">
        <f t="shared" si="264"/>
        <v>3.0045337324650621E-2</v>
      </c>
      <c r="AE544" s="212">
        <f t="shared" si="264"/>
        <v>3.0045337324650621E-2</v>
      </c>
      <c r="AF544" s="212">
        <f t="shared" si="264"/>
        <v>3.0045337324650621E-2</v>
      </c>
      <c r="AG544" s="166">
        <f t="shared" si="265"/>
        <v>1.2760000000000001E-4</v>
      </c>
      <c r="AH544" s="166">
        <f t="shared" si="265"/>
        <v>1.7219</v>
      </c>
      <c r="AI544" s="166">
        <f t="shared" si="265"/>
        <v>2</v>
      </c>
      <c r="AJ544" s="166">
        <f t="shared" si="265"/>
        <v>3.76611E-4</v>
      </c>
      <c r="AK544" s="114" t="str">
        <f>""</f>
        <v/>
      </c>
      <c r="AL544" s="7" t="str">
        <f>""</f>
        <v/>
      </c>
      <c r="AM544" s="7" t="str">
        <f>""</f>
        <v/>
      </c>
      <c r="AN544" s="7" t="str">
        <f>""</f>
        <v/>
      </c>
      <c r="AO544" s="7" t="str">
        <f>""</f>
        <v/>
      </c>
      <c r="AP544" s="7" t="str">
        <f>""</f>
        <v/>
      </c>
      <c r="AQ544" s="7" t="str">
        <f>""</f>
        <v/>
      </c>
      <c r="AR544" s="7" t="str">
        <f>""</f>
        <v/>
      </c>
      <c r="AS544" s="7" t="str">
        <f>""</f>
        <v/>
      </c>
      <c r="AT544" s="7" t="str">
        <f>""</f>
        <v/>
      </c>
      <c r="AU544" s="7" t="str">
        <f>""</f>
        <v/>
      </c>
      <c r="AV544" s="7" t="str">
        <f>""</f>
        <v/>
      </c>
      <c r="AW544" s="7" t="str">
        <f>""</f>
        <v/>
      </c>
      <c r="AX544" s="7" t="str">
        <f>""</f>
        <v/>
      </c>
      <c r="AY544" s="7" t="str">
        <f>""</f>
        <v/>
      </c>
      <c r="AZ544" s="118">
        <f t="shared" si="266"/>
        <v>1.8</v>
      </c>
      <c r="BA544" s="121" t="str">
        <f>""</f>
        <v/>
      </c>
      <c r="BB544" s="121" t="str">
        <f>""</f>
        <v/>
      </c>
      <c r="BC544" s="121" t="str">
        <f>""</f>
        <v/>
      </c>
    </row>
    <row r="545" spans="1:55" x14ac:dyDescent="0.25">
      <c r="A545" t="str">
        <f t="shared" si="261"/>
        <v>27515520</v>
      </c>
      <c r="D545">
        <v>2</v>
      </c>
      <c r="E545">
        <v>75</v>
      </c>
      <c r="F545">
        <v>155</v>
      </c>
      <c r="G545">
        <v>20</v>
      </c>
      <c r="H545">
        <v>20.9</v>
      </c>
      <c r="I545" t="str">
        <f>""</f>
        <v/>
      </c>
      <c r="J545" t="str">
        <f>""</f>
        <v/>
      </c>
      <c r="K545" t="str">
        <f>""</f>
        <v/>
      </c>
      <c r="L545" t="str">
        <f>""</f>
        <v/>
      </c>
      <c r="M545" s="114">
        <v>3446.34</v>
      </c>
      <c r="N545" s="7">
        <v>3446.34</v>
      </c>
      <c r="O545" s="7">
        <v>3446.34</v>
      </c>
      <c r="P545" s="7">
        <v>3446.34</v>
      </c>
      <c r="Q545">
        <v>1.3141</v>
      </c>
      <c r="R545">
        <v>1.3141</v>
      </c>
      <c r="S545">
        <v>1.3141</v>
      </c>
      <c r="T545">
        <v>1.3141</v>
      </c>
      <c r="U545">
        <f t="shared" si="262"/>
        <v>550</v>
      </c>
      <c r="V545">
        <f t="shared" si="262"/>
        <v>550</v>
      </c>
      <c r="W545">
        <f t="shared" si="262"/>
        <v>550</v>
      </c>
      <c r="X545">
        <f t="shared" si="262"/>
        <v>550</v>
      </c>
      <c r="Y545">
        <f t="shared" si="263"/>
        <v>95</v>
      </c>
      <c r="Z545">
        <f t="shared" si="263"/>
        <v>95</v>
      </c>
      <c r="AA545">
        <f t="shared" si="263"/>
        <v>95</v>
      </c>
      <c r="AB545">
        <f t="shared" si="263"/>
        <v>95</v>
      </c>
      <c r="AC545" s="212">
        <f t="shared" si="264"/>
        <v>4.2253412448359569E-2</v>
      </c>
      <c r="AD545" s="212">
        <f t="shared" si="264"/>
        <v>4.2253412448359569E-2</v>
      </c>
      <c r="AE545" s="212">
        <f t="shared" si="264"/>
        <v>4.2253412448359569E-2</v>
      </c>
      <c r="AF545" s="212">
        <f t="shared" si="264"/>
        <v>4.2253412448359569E-2</v>
      </c>
      <c r="AG545" s="166">
        <f t="shared" si="265"/>
        <v>1.2760000000000001E-4</v>
      </c>
      <c r="AH545" s="166">
        <f t="shared" si="265"/>
        <v>1.7219</v>
      </c>
      <c r="AI545" s="166">
        <f t="shared" si="265"/>
        <v>2</v>
      </c>
      <c r="AJ545" s="166">
        <f t="shared" si="265"/>
        <v>3.76611E-4</v>
      </c>
      <c r="AK545" s="114" t="str">
        <f>""</f>
        <v/>
      </c>
      <c r="AL545" s="7" t="str">
        <f>""</f>
        <v/>
      </c>
      <c r="AM545" s="7" t="str">
        <f>""</f>
        <v/>
      </c>
      <c r="AN545" s="7" t="str">
        <f>""</f>
        <v/>
      </c>
      <c r="AO545" s="7" t="str">
        <f>""</f>
        <v/>
      </c>
      <c r="AP545" s="7" t="str">
        <f>""</f>
        <v/>
      </c>
      <c r="AQ545" s="7" t="str">
        <f>""</f>
        <v/>
      </c>
      <c r="AR545" s="7" t="str">
        <f>""</f>
        <v/>
      </c>
      <c r="AS545" s="7" t="str">
        <f>""</f>
        <v/>
      </c>
      <c r="AT545" s="7" t="str">
        <f>""</f>
        <v/>
      </c>
      <c r="AU545" s="7" t="str">
        <f>""</f>
        <v/>
      </c>
      <c r="AV545" s="7" t="str">
        <f>""</f>
        <v/>
      </c>
      <c r="AW545" s="7" t="str">
        <f>""</f>
        <v/>
      </c>
      <c r="AX545" s="7" t="str">
        <f>""</f>
        <v/>
      </c>
      <c r="AY545" s="7" t="str">
        <f>""</f>
        <v/>
      </c>
      <c r="AZ545" s="118">
        <f t="shared" si="266"/>
        <v>2.1</v>
      </c>
      <c r="BA545" s="121" t="str">
        <f>""</f>
        <v/>
      </c>
      <c r="BB545" s="121" t="str">
        <f>""</f>
        <v/>
      </c>
      <c r="BC545" s="121" t="str">
        <f>""</f>
        <v/>
      </c>
    </row>
    <row r="546" spans="1:55" x14ac:dyDescent="0.25">
      <c r="A546" t="str">
        <f t="shared" si="261"/>
        <v>27517520</v>
      </c>
      <c r="D546">
        <v>2</v>
      </c>
      <c r="E546">
        <v>75</v>
      </c>
      <c r="F546">
        <v>175</v>
      </c>
      <c r="G546">
        <v>20</v>
      </c>
      <c r="H546">
        <v>20.9</v>
      </c>
      <c r="I546" t="str">
        <f>""</f>
        <v/>
      </c>
      <c r="J546" t="str">
        <f>""</f>
        <v/>
      </c>
      <c r="K546" t="str">
        <f>""</f>
        <v/>
      </c>
      <c r="L546" t="str">
        <f>""</f>
        <v/>
      </c>
      <c r="M546" s="114">
        <v>3931.74</v>
      </c>
      <c r="N546" s="7">
        <v>3931.74</v>
      </c>
      <c r="O546" s="7">
        <v>3931.74</v>
      </c>
      <c r="P546" s="7">
        <v>3931.74</v>
      </c>
      <c r="Q546">
        <v>1.3141</v>
      </c>
      <c r="R546">
        <v>1.3141</v>
      </c>
      <c r="S546">
        <v>1.3141</v>
      </c>
      <c r="T546">
        <v>1.3141</v>
      </c>
      <c r="U546">
        <f t="shared" si="262"/>
        <v>627</v>
      </c>
      <c r="V546">
        <f t="shared" si="262"/>
        <v>627</v>
      </c>
      <c r="W546">
        <f t="shared" si="262"/>
        <v>627</v>
      </c>
      <c r="X546">
        <f t="shared" si="262"/>
        <v>627</v>
      </c>
      <c r="Y546">
        <f t="shared" si="263"/>
        <v>108</v>
      </c>
      <c r="Z546">
        <f t="shared" si="263"/>
        <v>108</v>
      </c>
      <c r="AA546">
        <f t="shared" si="263"/>
        <v>108</v>
      </c>
      <c r="AB546">
        <f t="shared" si="263"/>
        <v>108</v>
      </c>
      <c r="AC546" s="212">
        <f t="shared" si="264"/>
        <v>5.5790382213052263E-2</v>
      </c>
      <c r="AD546" s="212">
        <f t="shared" si="264"/>
        <v>5.5790382213052263E-2</v>
      </c>
      <c r="AE546" s="212">
        <f t="shared" si="264"/>
        <v>5.5790382213052263E-2</v>
      </c>
      <c r="AF546" s="212">
        <f t="shared" si="264"/>
        <v>5.5790382213052263E-2</v>
      </c>
      <c r="AG546" s="166">
        <f t="shared" si="265"/>
        <v>1.2760000000000001E-4</v>
      </c>
      <c r="AH546" s="166">
        <f t="shared" si="265"/>
        <v>1.7219</v>
      </c>
      <c r="AI546" s="166">
        <f t="shared" si="265"/>
        <v>2</v>
      </c>
      <c r="AJ546" s="166">
        <f t="shared" si="265"/>
        <v>3.76611E-4</v>
      </c>
      <c r="AK546" s="114" t="str">
        <f>""</f>
        <v/>
      </c>
      <c r="AL546" s="7" t="str">
        <f>""</f>
        <v/>
      </c>
      <c r="AM546" s="7" t="str">
        <f>""</f>
        <v/>
      </c>
      <c r="AN546" s="7" t="str">
        <f>""</f>
        <v/>
      </c>
      <c r="AO546" s="7" t="str">
        <f>""</f>
        <v/>
      </c>
      <c r="AP546" s="7" t="str">
        <f>""</f>
        <v/>
      </c>
      <c r="AQ546" s="7" t="str">
        <f>""</f>
        <v/>
      </c>
      <c r="AR546" s="7" t="str">
        <f>""</f>
        <v/>
      </c>
      <c r="AS546" s="7" t="str">
        <f>""</f>
        <v/>
      </c>
      <c r="AT546" s="7" t="str">
        <f>""</f>
        <v/>
      </c>
      <c r="AU546" s="7" t="str">
        <f>""</f>
        <v/>
      </c>
      <c r="AV546" s="7" t="str">
        <f>""</f>
        <v/>
      </c>
      <c r="AW546" s="7" t="str">
        <f>""</f>
        <v/>
      </c>
      <c r="AX546" s="7" t="str">
        <f>""</f>
        <v/>
      </c>
      <c r="AY546" s="7" t="str">
        <f>""</f>
        <v/>
      </c>
      <c r="AZ546" s="118">
        <f t="shared" si="266"/>
        <v>2.2999999999999998</v>
      </c>
      <c r="BA546" s="121" t="str">
        <f>""</f>
        <v/>
      </c>
      <c r="BB546" s="121" t="str">
        <f>""</f>
        <v/>
      </c>
      <c r="BC546" s="121" t="str">
        <f>""</f>
        <v/>
      </c>
    </row>
    <row r="547" spans="1:55" x14ac:dyDescent="0.25">
      <c r="A547" t="str">
        <f t="shared" si="261"/>
        <v>27519520</v>
      </c>
      <c r="D547">
        <v>2</v>
      </c>
      <c r="E547">
        <v>75</v>
      </c>
      <c r="F547">
        <v>195</v>
      </c>
      <c r="G547">
        <v>20</v>
      </c>
      <c r="H547">
        <v>20.9</v>
      </c>
      <c r="I547" t="str">
        <f>""</f>
        <v/>
      </c>
      <c r="J547" t="str">
        <f>""</f>
        <v/>
      </c>
      <c r="K547" t="str">
        <f>""</f>
        <v/>
      </c>
      <c r="L547" t="str">
        <f>""</f>
        <v/>
      </c>
      <c r="M547" s="114">
        <v>4417.1400000000003</v>
      </c>
      <c r="N547" s="7">
        <v>4417.1400000000003</v>
      </c>
      <c r="O547" s="7">
        <v>4417.1400000000003</v>
      </c>
      <c r="P547" s="7">
        <v>4417.1400000000003</v>
      </c>
      <c r="Q547">
        <v>1.3141</v>
      </c>
      <c r="R547">
        <v>1.3141</v>
      </c>
      <c r="S547">
        <v>1.3141</v>
      </c>
      <c r="T547">
        <v>1.3141</v>
      </c>
      <c r="U547">
        <f t="shared" si="262"/>
        <v>705</v>
      </c>
      <c r="V547">
        <f t="shared" si="262"/>
        <v>705</v>
      </c>
      <c r="W547">
        <f t="shared" si="262"/>
        <v>705</v>
      </c>
      <c r="X547">
        <f t="shared" si="262"/>
        <v>705</v>
      </c>
      <c r="Y547">
        <f t="shared" si="263"/>
        <v>121</v>
      </c>
      <c r="Z547">
        <f t="shared" si="263"/>
        <v>121</v>
      </c>
      <c r="AA547">
        <f t="shared" si="263"/>
        <v>121</v>
      </c>
      <c r="AB547">
        <f t="shared" si="263"/>
        <v>121</v>
      </c>
      <c r="AC547" s="212">
        <f t="shared" si="264"/>
        <v>7.1461817523348847E-2</v>
      </c>
      <c r="AD547" s="212">
        <f t="shared" si="264"/>
        <v>7.1461817523348847E-2</v>
      </c>
      <c r="AE547" s="212">
        <f t="shared" si="264"/>
        <v>7.1461817523348847E-2</v>
      </c>
      <c r="AF547" s="212">
        <f t="shared" si="264"/>
        <v>7.1461817523348847E-2</v>
      </c>
      <c r="AG547" s="166">
        <f t="shared" si="265"/>
        <v>1.2760000000000001E-4</v>
      </c>
      <c r="AH547" s="166">
        <f t="shared" si="265"/>
        <v>1.7219</v>
      </c>
      <c r="AI547" s="166">
        <f t="shared" si="265"/>
        <v>2</v>
      </c>
      <c r="AJ547" s="166">
        <f t="shared" si="265"/>
        <v>3.76611E-4</v>
      </c>
      <c r="AK547" s="114" t="str">
        <f>""</f>
        <v/>
      </c>
      <c r="AL547" s="7" t="str">
        <f>""</f>
        <v/>
      </c>
      <c r="AM547" s="7" t="str">
        <f>""</f>
        <v/>
      </c>
      <c r="AN547" s="7" t="str">
        <f>""</f>
        <v/>
      </c>
      <c r="AO547" s="7" t="str">
        <f>""</f>
        <v/>
      </c>
      <c r="AP547" s="7" t="str">
        <f>""</f>
        <v/>
      </c>
      <c r="AQ547" s="7" t="str">
        <f>""</f>
        <v/>
      </c>
      <c r="AR547" s="7" t="str">
        <f>""</f>
        <v/>
      </c>
      <c r="AS547" s="7" t="str">
        <f>""</f>
        <v/>
      </c>
      <c r="AT547" s="7" t="str">
        <f>""</f>
        <v/>
      </c>
      <c r="AU547" s="7" t="str">
        <f>""</f>
        <v/>
      </c>
      <c r="AV547" s="7" t="str">
        <f>""</f>
        <v/>
      </c>
      <c r="AW547" s="7" t="str">
        <f>""</f>
        <v/>
      </c>
      <c r="AX547" s="7" t="str">
        <f>""</f>
        <v/>
      </c>
      <c r="AY547" s="7" t="str">
        <f>""</f>
        <v/>
      </c>
      <c r="AZ547" s="118">
        <f t="shared" si="266"/>
        <v>2.6</v>
      </c>
      <c r="BA547" s="121" t="str">
        <f>""</f>
        <v/>
      </c>
      <c r="BB547" s="121" t="str">
        <f>""</f>
        <v/>
      </c>
      <c r="BC547" s="121" t="str">
        <f>""</f>
        <v/>
      </c>
    </row>
    <row r="548" spans="1:55" x14ac:dyDescent="0.25">
      <c r="A548" t="str">
        <f t="shared" si="261"/>
        <v>27521520</v>
      </c>
      <c r="D548">
        <v>2</v>
      </c>
      <c r="E548">
        <v>75</v>
      </c>
      <c r="F548">
        <v>215</v>
      </c>
      <c r="G548">
        <v>20</v>
      </c>
      <c r="H548">
        <v>20.9</v>
      </c>
      <c r="I548" t="str">
        <f>""</f>
        <v/>
      </c>
      <c r="J548" t="str">
        <f>""</f>
        <v/>
      </c>
      <c r="K548" t="str">
        <f>""</f>
        <v/>
      </c>
      <c r="L548" t="str">
        <f>""</f>
        <v/>
      </c>
      <c r="M548" s="114">
        <v>4902.54</v>
      </c>
      <c r="N548" s="7">
        <v>4902.54</v>
      </c>
      <c r="O548" s="7">
        <v>4902.54</v>
      </c>
      <c r="P548" s="7">
        <v>4902.54</v>
      </c>
      <c r="Q548">
        <v>1.3141</v>
      </c>
      <c r="R548">
        <v>1.3141</v>
      </c>
      <c r="S548">
        <v>1.3141</v>
      </c>
      <c r="T548">
        <v>1.3141</v>
      </c>
      <c r="U548">
        <f t="shared" si="262"/>
        <v>782</v>
      </c>
      <c r="V548">
        <f t="shared" si="262"/>
        <v>782</v>
      </c>
      <c r="W548">
        <f t="shared" si="262"/>
        <v>782</v>
      </c>
      <c r="X548">
        <f t="shared" si="262"/>
        <v>782</v>
      </c>
      <c r="Y548">
        <f t="shared" si="263"/>
        <v>135</v>
      </c>
      <c r="Z548">
        <f t="shared" si="263"/>
        <v>135</v>
      </c>
      <c r="AA548">
        <f t="shared" si="263"/>
        <v>135</v>
      </c>
      <c r="AB548">
        <f t="shared" si="263"/>
        <v>135</v>
      </c>
      <c r="AC548" s="212">
        <f t="shared" si="264"/>
        <v>9.0634644139454448E-2</v>
      </c>
      <c r="AD548" s="212">
        <f t="shared" si="264"/>
        <v>9.0634644139454448E-2</v>
      </c>
      <c r="AE548" s="212">
        <f t="shared" si="264"/>
        <v>9.0634644139454448E-2</v>
      </c>
      <c r="AF548" s="212">
        <f t="shared" si="264"/>
        <v>9.0634644139454448E-2</v>
      </c>
      <c r="AG548" s="166">
        <f t="shared" si="265"/>
        <v>1.2760000000000001E-4</v>
      </c>
      <c r="AH548" s="166">
        <f t="shared" si="265"/>
        <v>1.7219</v>
      </c>
      <c r="AI548" s="166">
        <f t="shared" si="265"/>
        <v>2</v>
      </c>
      <c r="AJ548" s="166">
        <f t="shared" si="265"/>
        <v>3.76611E-4</v>
      </c>
      <c r="AK548" s="114" t="str">
        <f>""</f>
        <v/>
      </c>
      <c r="AL548" s="7" t="str">
        <f>""</f>
        <v/>
      </c>
      <c r="AM548" s="7" t="str">
        <f>""</f>
        <v/>
      </c>
      <c r="AN548" s="7" t="str">
        <f>""</f>
        <v/>
      </c>
      <c r="AO548" s="7" t="str">
        <f>""</f>
        <v/>
      </c>
      <c r="AP548" s="7" t="str">
        <f>""</f>
        <v/>
      </c>
      <c r="AQ548" s="7" t="str">
        <f>""</f>
        <v/>
      </c>
      <c r="AR548" s="7" t="str">
        <f>""</f>
        <v/>
      </c>
      <c r="AS548" s="7" t="str">
        <f>""</f>
        <v/>
      </c>
      <c r="AT548" s="7" t="str">
        <f>""</f>
        <v/>
      </c>
      <c r="AU548" s="7" t="str">
        <f>""</f>
        <v/>
      </c>
      <c r="AV548" s="7" t="str">
        <f>""</f>
        <v/>
      </c>
      <c r="AW548" s="7" t="str">
        <f>""</f>
        <v/>
      </c>
      <c r="AX548" s="7" t="str">
        <f>""</f>
        <v/>
      </c>
      <c r="AY548" s="7" t="str">
        <f>""</f>
        <v/>
      </c>
      <c r="AZ548" s="118">
        <f t="shared" si="266"/>
        <v>2.9</v>
      </c>
      <c r="BA548" s="121" t="str">
        <f>""</f>
        <v/>
      </c>
      <c r="BB548" s="121" t="str">
        <f>""</f>
        <v/>
      </c>
      <c r="BC548" s="121" t="str">
        <f>""</f>
        <v/>
      </c>
    </row>
    <row r="549" spans="1:55" x14ac:dyDescent="0.25">
      <c r="A549" t="str">
        <f t="shared" si="261"/>
        <v>27523520</v>
      </c>
      <c r="D549">
        <v>2</v>
      </c>
      <c r="E549">
        <v>75</v>
      </c>
      <c r="F549">
        <v>235</v>
      </c>
      <c r="G549">
        <v>20</v>
      </c>
      <c r="H549">
        <v>20.9</v>
      </c>
      <c r="I549" t="str">
        <f>""</f>
        <v/>
      </c>
      <c r="J549" t="str">
        <f>""</f>
        <v/>
      </c>
      <c r="K549" t="str">
        <f>""</f>
        <v/>
      </c>
      <c r="L549" t="str">
        <f>""</f>
        <v/>
      </c>
      <c r="M549" s="114">
        <v>5387.94</v>
      </c>
      <c r="N549" s="7">
        <v>5387.94</v>
      </c>
      <c r="O549" s="7">
        <v>5387.94</v>
      </c>
      <c r="P549" s="7">
        <v>5387.94</v>
      </c>
      <c r="Q549">
        <v>1.3141</v>
      </c>
      <c r="R549">
        <v>1.3141</v>
      </c>
      <c r="S549">
        <v>1.3141</v>
      </c>
      <c r="T549">
        <v>1.3141</v>
      </c>
      <c r="U549">
        <f t="shared" si="262"/>
        <v>860</v>
      </c>
      <c r="V549">
        <f t="shared" si="262"/>
        <v>860</v>
      </c>
      <c r="W549">
        <f t="shared" si="262"/>
        <v>860</v>
      </c>
      <c r="X549">
        <f t="shared" si="262"/>
        <v>860</v>
      </c>
      <c r="Y549">
        <f t="shared" si="263"/>
        <v>148</v>
      </c>
      <c r="Z549">
        <f t="shared" si="263"/>
        <v>148</v>
      </c>
      <c r="AA549">
        <f t="shared" si="263"/>
        <v>148</v>
      </c>
      <c r="AB549">
        <f t="shared" si="263"/>
        <v>148</v>
      </c>
      <c r="AC549" s="212">
        <f t="shared" si="264"/>
        <v>0.11095129287684354</v>
      </c>
      <c r="AD549" s="212">
        <f t="shared" si="264"/>
        <v>0.11095129287684354</v>
      </c>
      <c r="AE549" s="212">
        <f t="shared" si="264"/>
        <v>0.11095129287684354</v>
      </c>
      <c r="AF549" s="212">
        <f t="shared" si="264"/>
        <v>0.11095129287684354</v>
      </c>
      <c r="AG549" s="166">
        <f t="shared" si="265"/>
        <v>1.2760000000000001E-4</v>
      </c>
      <c r="AH549" s="166">
        <f t="shared" si="265"/>
        <v>1.7219</v>
      </c>
      <c r="AI549" s="166">
        <f t="shared" si="265"/>
        <v>2</v>
      </c>
      <c r="AJ549" s="166">
        <f t="shared" si="265"/>
        <v>3.76611E-4</v>
      </c>
      <c r="AK549" s="114" t="str">
        <f>""</f>
        <v/>
      </c>
      <c r="AL549" s="7" t="str">
        <f>""</f>
        <v/>
      </c>
      <c r="AM549" s="7" t="str">
        <f>""</f>
        <v/>
      </c>
      <c r="AN549" s="7" t="str">
        <f>""</f>
        <v/>
      </c>
      <c r="AO549" s="7" t="str">
        <f>""</f>
        <v/>
      </c>
      <c r="AP549" s="7" t="str">
        <f>""</f>
        <v/>
      </c>
      <c r="AQ549" s="7" t="str">
        <f>""</f>
        <v/>
      </c>
      <c r="AR549" s="7" t="str">
        <f>""</f>
        <v/>
      </c>
      <c r="AS549" s="7" t="str">
        <f>""</f>
        <v/>
      </c>
      <c r="AT549" s="7" t="str">
        <f>""</f>
        <v/>
      </c>
      <c r="AU549" s="7" t="str">
        <f>""</f>
        <v/>
      </c>
      <c r="AV549" s="7" t="str">
        <f>""</f>
        <v/>
      </c>
      <c r="AW549" s="7" t="str">
        <f>""</f>
        <v/>
      </c>
      <c r="AX549" s="7" t="str">
        <f>""</f>
        <v/>
      </c>
      <c r="AY549" s="7" t="str">
        <f>""</f>
        <v/>
      </c>
      <c r="AZ549" s="118">
        <f t="shared" si="266"/>
        <v>3.1</v>
      </c>
      <c r="BA549" s="121" t="str">
        <f>""</f>
        <v/>
      </c>
      <c r="BB549" s="121" t="str">
        <f>""</f>
        <v/>
      </c>
      <c r="BC549" s="121" t="str">
        <f>""</f>
        <v/>
      </c>
    </row>
    <row r="550" spans="1:55" x14ac:dyDescent="0.25">
      <c r="A550" t="str">
        <f t="shared" si="261"/>
        <v>2805520</v>
      </c>
      <c r="D550">
        <v>2</v>
      </c>
      <c r="E550">
        <v>80</v>
      </c>
      <c r="F550">
        <v>55</v>
      </c>
      <c r="G550">
        <v>20</v>
      </c>
      <c r="H550">
        <v>20.9</v>
      </c>
      <c r="I550" t="str">
        <f>""</f>
        <v/>
      </c>
      <c r="J550" t="str">
        <f>""</f>
        <v/>
      </c>
      <c r="K550" t="str">
        <f>""</f>
        <v/>
      </c>
      <c r="L550" t="str">
        <f>""</f>
        <v/>
      </c>
      <c r="M550" s="114">
        <v>1034.04</v>
      </c>
      <c r="N550" s="7">
        <v>1034.04</v>
      </c>
      <c r="O550" s="7">
        <v>1034.04</v>
      </c>
      <c r="P550" s="7">
        <v>1034.04</v>
      </c>
      <c r="Q550">
        <v>1.3101</v>
      </c>
      <c r="R550">
        <v>1.3101</v>
      </c>
      <c r="S550">
        <v>1.3101</v>
      </c>
      <c r="T550">
        <v>1.3101</v>
      </c>
      <c r="U550">
        <f t="shared" si="262"/>
        <v>166</v>
      </c>
      <c r="V550">
        <f t="shared" si="262"/>
        <v>166</v>
      </c>
      <c r="W550">
        <f t="shared" si="262"/>
        <v>166</v>
      </c>
      <c r="X550">
        <f t="shared" si="262"/>
        <v>166</v>
      </c>
      <c r="Y550">
        <f t="shared" si="263"/>
        <v>29</v>
      </c>
      <c r="Z550">
        <f t="shared" si="263"/>
        <v>29</v>
      </c>
      <c r="AA550">
        <f t="shared" si="263"/>
        <v>29</v>
      </c>
      <c r="AB550">
        <f t="shared" si="263"/>
        <v>29</v>
      </c>
      <c r="AC550" s="212">
        <f t="shared" si="264"/>
        <v>3.4387143378923984E-3</v>
      </c>
      <c r="AD550" s="212">
        <f t="shared" si="264"/>
        <v>3.4387143378923984E-3</v>
      </c>
      <c r="AE550" s="212">
        <f t="shared" si="264"/>
        <v>3.4387143378923984E-3</v>
      </c>
      <c r="AF550" s="212">
        <f t="shared" si="264"/>
        <v>3.4387143378923984E-3</v>
      </c>
      <c r="AG550" s="166">
        <f t="shared" si="265"/>
        <v>1.2760000000000001E-4</v>
      </c>
      <c r="AH550" s="166">
        <f t="shared" si="265"/>
        <v>1.7219</v>
      </c>
      <c r="AI550" s="166">
        <f t="shared" si="265"/>
        <v>2</v>
      </c>
      <c r="AJ550" s="166">
        <f t="shared" si="265"/>
        <v>3.76611E-4</v>
      </c>
      <c r="AK550" s="114" t="str">
        <f>""</f>
        <v/>
      </c>
      <c r="AL550" s="7" t="str">
        <f>""</f>
        <v/>
      </c>
      <c r="AM550" s="7" t="str">
        <f>""</f>
        <v/>
      </c>
      <c r="AN550" s="7" t="str">
        <f>""</f>
        <v/>
      </c>
      <c r="AO550" s="7" t="str">
        <f>""</f>
        <v/>
      </c>
      <c r="AP550" s="7" t="str">
        <f>""</f>
        <v/>
      </c>
      <c r="AQ550" s="7" t="str">
        <f>""</f>
        <v/>
      </c>
      <c r="AR550" s="7" t="str">
        <f>""</f>
        <v/>
      </c>
      <c r="AS550" s="7" t="str">
        <f>""</f>
        <v/>
      </c>
      <c r="AT550" s="7" t="str">
        <f>""</f>
        <v/>
      </c>
      <c r="AU550" s="7" t="str">
        <f>""</f>
        <v/>
      </c>
      <c r="AV550" s="7" t="str">
        <f>""</f>
        <v/>
      </c>
      <c r="AW550" s="7" t="str">
        <f>""</f>
        <v/>
      </c>
      <c r="AX550" s="7" t="str">
        <f>""</f>
        <v/>
      </c>
      <c r="AY550" s="7" t="str">
        <f>""</f>
        <v/>
      </c>
      <c r="AZ550" s="118">
        <f t="shared" si="266"/>
        <v>0.7</v>
      </c>
      <c r="BA550" s="121" t="str">
        <f>""</f>
        <v/>
      </c>
      <c r="BB550" s="121" t="str">
        <f>""</f>
        <v/>
      </c>
      <c r="BC550" s="121" t="str">
        <f>""</f>
        <v/>
      </c>
    </row>
    <row r="551" spans="1:55" x14ac:dyDescent="0.25">
      <c r="A551" t="str">
        <f t="shared" si="261"/>
        <v>2806520</v>
      </c>
      <c r="D551">
        <v>2</v>
      </c>
      <c r="E551">
        <v>80</v>
      </c>
      <c r="F551">
        <v>65</v>
      </c>
      <c r="G551">
        <v>20</v>
      </c>
      <c r="H551">
        <v>20.9</v>
      </c>
      <c r="I551" t="str">
        <f>""</f>
        <v/>
      </c>
      <c r="J551" t="str">
        <f>""</f>
        <v/>
      </c>
      <c r="K551" t="str">
        <f>""</f>
        <v/>
      </c>
      <c r="L551" t="str">
        <f>""</f>
        <v/>
      </c>
      <c r="M551" s="114">
        <v>1280.24</v>
      </c>
      <c r="N551" s="7">
        <v>1280.24</v>
      </c>
      <c r="O551" s="7">
        <v>1280.24</v>
      </c>
      <c r="P551" s="7">
        <v>1280.24</v>
      </c>
      <c r="Q551">
        <v>1.3101</v>
      </c>
      <c r="R551">
        <v>1.3101</v>
      </c>
      <c r="S551">
        <v>1.3101</v>
      </c>
      <c r="T551">
        <v>1.3101</v>
      </c>
      <c r="U551">
        <f t="shared" si="262"/>
        <v>205</v>
      </c>
      <c r="V551">
        <f t="shared" si="262"/>
        <v>205</v>
      </c>
      <c r="W551">
        <f t="shared" si="262"/>
        <v>205</v>
      </c>
      <c r="X551">
        <f t="shared" si="262"/>
        <v>205</v>
      </c>
      <c r="Y551">
        <f t="shared" si="263"/>
        <v>35</v>
      </c>
      <c r="Z551">
        <f t="shared" si="263"/>
        <v>35</v>
      </c>
      <c r="AA551">
        <f t="shared" si="263"/>
        <v>35</v>
      </c>
      <c r="AB551">
        <f t="shared" si="263"/>
        <v>35</v>
      </c>
      <c r="AC551" s="212">
        <f t="shared" si="264"/>
        <v>5.0979656193473315E-3</v>
      </c>
      <c r="AD551" s="212">
        <f t="shared" si="264"/>
        <v>5.0979656193473315E-3</v>
      </c>
      <c r="AE551" s="212">
        <f t="shared" si="264"/>
        <v>5.0979656193473315E-3</v>
      </c>
      <c r="AF551" s="212">
        <f t="shared" si="264"/>
        <v>5.0979656193473315E-3</v>
      </c>
      <c r="AG551" s="166">
        <f t="shared" si="265"/>
        <v>1.2760000000000001E-4</v>
      </c>
      <c r="AH551" s="166">
        <f t="shared" si="265"/>
        <v>1.7219</v>
      </c>
      <c r="AI551" s="166">
        <f t="shared" si="265"/>
        <v>2</v>
      </c>
      <c r="AJ551" s="166">
        <f t="shared" si="265"/>
        <v>3.76611E-4</v>
      </c>
      <c r="AK551" s="114" t="str">
        <f>""</f>
        <v/>
      </c>
      <c r="AL551" s="7" t="str">
        <f>""</f>
        <v/>
      </c>
      <c r="AM551" s="7" t="str">
        <f>""</f>
        <v/>
      </c>
      <c r="AN551" s="7" t="str">
        <f>""</f>
        <v/>
      </c>
      <c r="AO551" s="7" t="str">
        <f>""</f>
        <v/>
      </c>
      <c r="AP551" s="7" t="str">
        <f>""</f>
        <v/>
      </c>
      <c r="AQ551" s="7" t="str">
        <f>""</f>
        <v/>
      </c>
      <c r="AR551" s="7" t="str">
        <f>""</f>
        <v/>
      </c>
      <c r="AS551" s="7" t="str">
        <f>""</f>
        <v/>
      </c>
      <c r="AT551" s="7" t="str">
        <f>""</f>
        <v/>
      </c>
      <c r="AU551" s="7" t="str">
        <f>""</f>
        <v/>
      </c>
      <c r="AV551" s="7" t="str">
        <f>""</f>
        <v/>
      </c>
      <c r="AW551" s="7" t="str">
        <f>""</f>
        <v/>
      </c>
      <c r="AX551" s="7" t="str">
        <f>""</f>
        <v/>
      </c>
      <c r="AY551" s="7" t="str">
        <f>""</f>
        <v/>
      </c>
      <c r="AZ551" s="118">
        <f t="shared" si="266"/>
        <v>0.9</v>
      </c>
      <c r="BA551" s="121" t="str">
        <f>""</f>
        <v/>
      </c>
      <c r="BB551" s="121" t="str">
        <f>""</f>
        <v/>
      </c>
      <c r="BC551" s="121" t="str">
        <f>""</f>
        <v/>
      </c>
    </row>
    <row r="552" spans="1:55" x14ac:dyDescent="0.25">
      <c r="A552" t="str">
        <f t="shared" si="261"/>
        <v>2807520</v>
      </c>
      <c r="D552">
        <v>2</v>
      </c>
      <c r="E552">
        <v>80</v>
      </c>
      <c r="F552">
        <v>75</v>
      </c>
      <c r="G552">
        <v>20</v>
      </c>
      <c r="H552">
        <v>20.9</v>
      </c>
      <c r="I552" t="str">
        <f>""</f>
        <v/>
      </c>
      <c r="J552" t="str">
        <f>""</f>
        <v/>
      </c>
      <c r="K552" t="str">
        <f>""</f>
        <v/>
      </c>
      <c r="L552" t="str">
        <f>""</f>
        <v/>
      </c>
      <c r="M552" s="114">
        <v>1526.44</v>
      </c>
      <c r="N552" s="7">
        <v>1526.44</v>
      </c>
      <c r="O552" s="7">
        <v>1526.44</v>
      </c>
      <c r="P552" s="7">
        <v>1526.44</v>
      </c>
      <c r="Q552">
        <v>1.3101</v>
      </c>
      <c r="R552">
        <v>1.3101</v>
      </c>
      <c r="S552">
        <v>1.3101</v>
      </c>
      <c r="T552">
        <v>1.3101</v>
      </c>
      <c r="U552">
        <f t="shared" si="262"/>
        <v>245</v>
      </c>
      <c r="V552">
        <f t="shared" si="262"/>
        <v>245</v>
      </c>
      <c r="W552">
        <f t="shared" si="262"/>
        <v>245</v>
      </c>
      <c r="X552">
        <f t="shared" si="262"/>
        <v>245</v>
      </c>
      <c r="Y552">
        <f t="shared" si="263"/>
        <v>42</v>
      </c>
      <c r="Z552">
        <f t="shared" si="263"/>
        <v>42</v>
      </c>
      <c r="AA552">
        <f t="shared" si="263"/>
        <v>42</v>
      </c>
      <c r="AB552">
        <f t="shared" si="263"/>
        <v>42</v>
      </c>
      <c r="AC552" s="212">
        <f t="shared" si="264"/>
        <v>7.4560296280767029E-3</v>
      </c>
      <c r="AD552" s="212">
        <f t="shared" si="264"/>
        <v>7.4560296280767029E-3</v>
      </c>
      <c r="AE552" s="212">
        <f t="shared" si="264"/>
        <v>7.4560296280767029E-3</v>
      </c>
      <c r="AF552" s="212">
        <f t="shared" si="264"/>
        <v>7.4560296280767029E-3</v>
      </c>
      <c r="AG552" s="166">
        <f t="shared" si="265"/>
        <v>1.2760000000000001E-4</v>
      </c>
      <c r="AH552" s="166">
        <f t="shared" si="265"/>
        <v>1.7219</v>
      </c>
      <c r="AI552" s="166">
        <f t="shared" si="265"/>
        <v>2</v>
      </c>
      <c r="AJ552" s="166">
        <f t="shared" si="265"/>
        <v>3.76611E-4</v>
      </c>
      <c r="AK552" s="114" t="str">
        <f>""</f>
        <v/>
      </c>
      <c r="AL552" s="7" t="str">
        <f>""</f>
        <v/>
      </c>
      <c r="AM552" s="7" t="str">
        <f>""</f>
        <v/>
      </c>
      <c r="AN552" s="7" t="str">
        <f>""</f>
        <v/>
      </c>
      <c r="AO552" s="7" t="str">
        <f>""</f>
        <v/>
      </c>
      <c r="AP552" s="7" t="str">
        <f>""</f>
        <v/>
      </c>
      <c r="AQ552" s="7" t="str">
        <f>""</f>
        <v/>
      </c>
      <c r="AR552" s="7" t="str">
        <f>""</f>
        <v/>
      </c>
      <c r="AS552" s="7" t="str">
        <f>""</f>
        <v/>
      </c>
      <c r="AT552" s="7" t="str">
        <f>""</f>
        <v/>
      </c>
      <c r="AU552" s="7" t="str">
        <f>""</f>
        <v/>
      </c>
      <c r="AV552" s="7" t="str">
        <f>""</f>
        <v/>
      </c>
      <c r="AW552" s="7" t="str">
        <f>""</f>
        <v/>
      </c>
      <c r="AX552" s="7" t="str">
        <f>""</f>
        <v/>
      </c>
      <c r="AY552" s="7" t="str">
        <f>""</f>
        <v/>
      </c>
      <c r="AZ552" s="118">
        <f t="shared" si="266"/>
        <v>1</v>
      </c>
      <c r="BA552" s="121" t="str">
        <f>""</f>
        <v/>
      </c>
      <c r="BB552" s="121" t="str">
        <f>""</f>
        <v/>
      </c>
      <c r="BC552" s="121" t="str">
        <f>""</f>
        <v/>
      </c>
    </row>
    <row r="553" spans="1:55" x14ac:dyDescent="0.25">
      <c r="A553" t="str">
        <f t="shared" si="261"/>
        <v>2808520</v>
      </c>
      <c r="D553">
        <v>2</v>
      </c>
      <c r="E553">
        <v>80</v>
      </c>
      <c r="F553">
        <v>85</v>
      </c>
      <c r="G553">
        <v>20</v>
      </c>
      <c r="H553">
        <v>20.9</v>
      </c>
      <c r="I553" t="str">
        <f>""</f>
        <v/>
      </c>
      <c r="J553" t="str">
        <f>""</f>
        <v/>
      </c>
      <c r="K553" t="str">
        <f>""</f>
        <v/>
      </c>
      <c r="L553" t="str">
        <f>""</f>
        <v/>
      </c>
      <c r="M553" s="114">
        <v>1772.64</v>
      </c>
      <c r="N553" s="7">
        <v>1772.64</v>
      </c>
      <c r="O553" s="7">
        <v>1772.64</v>
      </c>
      <c r="P553" s="7">
        <v>1772.64</v>
      </c>
      <c r="Q553">
        <v>1.3101</v>
      </c>
      <c r="R553">
        <v>1.3101</v>
      </c>
      <c r="S553">
        <v>1.3101</v>
      </c>
      <c r="T553">
        <v>1.3101</v>
      </c>
      <c r="U553">
        <f t="shared" si="262"/>
        <v>284</v>
      </c>
      <c r="V553">
        <f t="shared" si="262"/>
        <v>284</v>
      </c>
      <c r="W553">
        <f t="shared" si="262"/>
        <v>284</v>
      </c>
      <c r="X553">
        <f t="shared" si="262"/>
        <v>284</v>
      </c>
      <c r="Y553">
        <f t="shared" si="263"/>
        <v>49</v>
      </c>
      <c r="Z553">
        <f t="shared" si="263"/>
        <v>49</v>
      </c>
      <c r="AA553">
        <f t="shared" si="263"/>
        <v>49</v>
      </c>
      <c r="AB553">
        <f t="shared" si="263"/>
        <v>49</v>
      </c>
      <c r="AC553" s="212">
        <f t="shared" si="264"/>
        <v>1.0297930840604205E-2</v>
      </c>
      <c r="AD553" s="212">
        <f t="shared" si="264"/>
        <v>1.0297930840604205E-2</v>
      </c>
      <c r="AE553" s="212">
        <f t="shared" si="264"/>
        <v>1.0297930840604205E-2</v>
      </c>
      <c r="AF553" s="212">
        <f t="shared" si="264"/>
        <v>1.0297930840604205E-2</v>
      </c>
      <c r="AG553" s="166">
        <f t="shared" si="265"/>
        <v>1.2760000000000001E-4</v>
      </c>
      <c r="AH553" s="166">
        <f t="shared" si="265"/>
        <v>1.7219</v>
      </c>
      <c r="AI553" s="166">
        <f t="shared" si="265"/>
        <v>2</v>
      </c>
      <c r="AJ553" s="166">
        <f t="shared" si="265"/>
        <v>3.76611E-4</v>
      </c>
      <c r="AK553" s="114" t="str">
        <f>""</f>
        <v/>
      </c>
      <c r="AL553" s="7" t="str">
        <f>""</f>
        <v/>
      </c>
      <c r="AM553" s="7" t="str">
        <f>""</f>
        <v/>
      </c>
      <c r="AN553" s="7" t="str">
        <f>""</f>
        <v/>
      </c>
      <c r="AO553" s="7" t="str">
        <f>""</f>
        <v/>
      </c>
      <c r="AP553" s="7" t="str">
        <f>""</f>
        <v/>
      </c>
      <c r="AQ553" s="7" t="str">
        <f>""</f>
        <v/>
      </c>
      <c r="AR553" s="7" t="str">
        <f>""</f>
        <v/>
      </c>
      <c r="AS553" s="7" t="str">
        <f>""</f>
        <v/>
      </c>
      <c r="AT553" s="7" t="str">
        <f>""</f>
        <v/>
      </c>
      <c r="AU553" s="7" t="str">
        <f>""</f>
        <v/>
      </c>
      <c r="AV553" s="7" t="str">
        <f>""</f>
        <v/>
      </c>
      <c r="AW553" s="7" t="str">
        <f>""</f>
        <v/>
      </c>
      <c r="AX553" s="7" t="str">
        <f>""</f>
        <v/>
      </c>
      <c r="AY553" s="7" t="str">
        <f>""</f>
        <v/>
      </c>
      <c r="AZ553" s="118">
        <f t="shared" si="266"/>
        <v>1.1000000000000001</v>
      </c>
      <c r="BA553" s="121" t="str">
        <f>""</f>
        <v/>
      </c>
      <c r="BB553" s="121" t="str">
        <f>""</f>
        <v/>
      </c>
      <c r="BC553" s="121" t="str">
        <f>""</f>
        <v/>
      </c>
    </row>
    <row r="554" spans="1:55" x14ac:dyDescent="0.25">
      <c r="A554" t="str">
        <f t="shared" si="261"/>
        <v>2809520</v>
      </c>
      <c r="D554">
        <v>2</v>
      </c>
      <c r="E554">
        <v>80</v>
      </c>
      <c r="F554">
        <v>95</v>
      </c>
      <c r="G554">
        <v>20</v>
      </c>
      <c r="H554">
        <v>20.9</v>
      </c>
      <c r="I554" t="str">
        <f>""</f>
        <v/>
      </c>
      <c r="J554" t="str">
        <f>""</f>
        <v/>
      </c>
      <c r="K554" t="str">
        <f>""</f>
        <v/>
      </c>
      <c r="L554" t="str">
        <f>""</f>
        <v/>
      </c>
      <c r="M554" s="114">
        <v>2018.84</v>
      </c>
      <c r="N554" s="7">
        <v>2018.84</v>
      </c>
      <c r="O554" s="7">
        <v>2018.84</v>
      </c>
      <c r="P554" s="7">
        <v>2018.84</v>
      </c>
      <c r="Q554">
        <v>1.3101</v>
      </c>
      <c r="R554">
        <v>1.3101</v>
      </c>
      <c r="S554">
        <v>1.3101</v>
      </c>
      <c r="T554">
        <v>1.3101</v>
      </c>
      <c r="U554">
        <f t="shared" si="262"/>
        <v>324</v>
      </c>
      <c r="V554">
        <f t="shared" si="262"/>
        <v>324</v>
      </c>
      <c r="W554">
        <f t="shared" si="262"/>
        <v>324</v>
      </c>
      <c r="X554">
        <f t="shared" si="262"/>
        <v>324</v>
      </c>
      <c r="Y554">
        <f t="shared" si="263"/>
        <v>56</v>
      </c>
      <c r="Z554">
        <f t="shared" si="263"/>
        <v>56</v>
      </c>
      <c r="AA554">
        <f t="shared" si="263"/>
        <v>56</v>
      </c>
      <c r="AB554">
        <f t="shared" si="263"/>
        <v>56</v>
      </c>
      <c r="AC554" s="212">
        <f t="shared" si="264"/>
        <v>1.3638011429772586E-2</v>
      </c>
      <c r="AD554" s="212">
        <f t="shared" si="264"/>
        <v>1.3638011429772586E-2</v>
      </c>
      <c r="AE554" s="212">
        <f t="shared" si="264"/>
        <v>1.3638011429772586E-2</v>
      </c>
      <c r="AF554" s="212">
        <f t="shared" si="264"/>
        <v>1.3638011429772586E-2</v>
      </c>
      <c r="AG554" s="166">
        <f t="shared" si="265"/>
        <v>1.2760000000000001E-4</v>
      </c>
      <c r="AH554" s="166">
        <f t="shared" si="265"/>
        <v>1.7219</v>
      </c>
      <c r="AI554" s="166">
        <f t="shared" si="265"/>
        <v>2</v>
      </c>
      <c r="AJ554" s="166">
        <f t="shared" si="265"/>
        <v>3.76611E-4</v>
      </c>
      <c r="AK554" s="114" t="str">
        <f>""</f>
        <v/>
      </c>
      <c r="AL554" s="7" t="str">
        <f>""</f>
        <v/>
      </c>
      <c r="AM554" s="7" t="str">
        <f>""</f>
        <v/>
      </c>
      <c r="AN554" s="7" t="str">
        <f>""</f>
        <v/>
      </c>
      <c r="AO554" s="7" t="str">
        <f>""</f>
        <v/>
      </c>
      <c r="AP554" s="7" t="str">
        <f>""</f>
        <v/>
      </c>
      <c r="AQ554" s="7" t="str">
        <f>""</f>
        <v/>
      </c>
      <c r="AR554" s="7" t="str">
        <f>""</f>
        <v/>
      </c>
      <c r="AS554" s="7" t="str">
        <f>""</f>
        <v/>
      </c>
      <c r="AT554" s="7" t="str">
        <f>""</f>
        <v/>
      </c>
      <c r="AU554" s="7" t="str">
        <f>""</f>
        <v/>
      </c>
      <c r="AV554" s="7" t="str">
        <f>""</f>
        <v/>
      </c>
      <c r="AW554" s="7" t="str">
        <f>""</f>
        <v/>
      </c>
      <c r="AX554" s="7" t="str">
        <f>""</f>
        <v/>
      </c>
      <c r="AY554" s="7" t="str">
        <f>""</f>
        <v/>
      </c>
      <c r="AZ554" s="118">
        <f t="shared" si="266"/>
        <v>1.3</v>
      </c>
      <c r="BA554" s="121" t="str">
        <f>""</f>
        <v/>
      </c>
      <c r="BB554" s="121" t="str">
        <f>""</f>
        <v/>
      </c>
      <c r="BC554" s="121" t="str">
        <f>""</f>
        <v/>
      </c>
    </row>
    <row r="555" spans="1:55" x14ac:dyDescent="0.25">
      <c r="A555" t="str">
        <f t="shared" si="261"/>
        <v>28010520</v>
      </c>
      <c r="D555">
        <v>2</v>
      </c>
      <c r="E555">
        <v>80</v>
      </c>
      <c r="F555">
        <v>105</v>
      </c>
      <c r="G555">
        <v>20</v>
      </c>
      <c r="H555">
        <v>20.9</v>
      </c>
      <c r="I555" t="str">
        <f>""</f>
        <v/>
      </c>
      <c r="J555" t="str">
        <f>""</f>
        <v/>
      </c>
      <c r="K555" t="str">
        <f>""</f>
        <v/>
      </c>
      <c r="L555" t="str">
        <f>""</f>
        <v/>
      </c>
      <c r="M555" s="114">
        <v>2265.04</v>
      </c>
      <c r="N555" s="7">
        <v>2265.04</v>
      </c>
      <c r="O555" s="7">
        <v>2265.04</v>
      </c>
      <c r="P555" s="7">
        <v>2265.04</v>
      </c>
      <c r="Q555">
        <v>1.3101</v>
      </c>
      <c r="R555">
        <v>1.3101</v>
      </c>
      <c r="S555">
        <v>1.3101</v>
      </c>
      <c r="T555">
        <v>1.3101</v>
      </c>
      <c r="U555">
        <f t="shared" si="262"/>
        <v>363</v>
      </c>
      <c r="V555">
        <f t="shared" si="262"/>
        <v>363</v>
      </c>
      <c r="W555">
        <f t="shared" si="262"/>
        <v>363</v>
      </c>
      <c r="X555">
        <f t="shared" si="262"/>
        <v>363</v>
      </c>
      <c r="Y555">
        <f t="shared" si="263"/>
        <v>62</v>
      </c>
      <c r="Z555">
        <f t="shared" si="263"/>
        <v>62</v>
      </c>
      <c r="AA555">
        <f t="shared" si="263"/>
        <v>62</v>
      </c>
      <c r="AB555">
        <f t="shared" si="263"/>
        <v>62</v>
      </c>
      <c r="AC555" s="212">
        <f t="shared" si="264"/>
        <v>1.6951491120239026E-2</v>
      </c>
      <c r="AD555" s="212">
        <f t="shared" si="264"/>
        <v>1.6951491120239026E-2</v>
      </c>
      <c r="AE555" s="212">
        <f t="shared" si="264"/>
        <v>1.6951491120239026E-2</v>
      </c>
      <c r="AF555" s="212">
        <f t="shared" si="264"/>
        <v>1.6951491120239026E-2</v>
      </c>
      <c r="AG555" s="166">
        <f t="shared" si="265"/>
        <v>1.2760000000000001E-4</v>
      </c>
      <c r="AH555" s="166">
        <f t="shared" si="265"/>
        <v>1.7219</v>
      </c>
      <c r="AI555" s="166">
        <f t="shared" si="265"/>
        <v>2</v>
      </c>
      <c r="AJ555" s="166">
        <f t="shared" si="265"/>
        <v>3.76611E-4</v>
      </c>
      <c r="AK555" s="114" t="str">
        <f>""</f>
        <v/>
      </c>
      <c r="AL555" s="7" t="str">
        <f>""</f>
        <v/>
      </c>
      <c r="AM555" s="7" t="str">
        <f>""</f>
        <v/>
      </c>
      <c r="AN555" s="7" t="str">
        <f>""</f>
        <v/>
      </c>
      <c r="AO555" s="7" t="str">
        <f>""</f>
        <v/>
      </c>
      <c r="AP555" s="7" t="str">
        <f>""</f>
        <v/>
      </c>
      <c r="AQ555" s="7" t="str">
        <f>""</f>
        <v/>
      </c>
      <c r="AR555" s="7" t="str">
        <f>""</f>
        <v/>
      </c>
      <c r="AS555" s="7" t="str">
        <f>""</f>
        <v/>
      </c>
      <c r="AT555" s="7" t="str">
        <f>""</f>
        <v/>
      </c>
      <c r="AU555" s="7" t="str">
        <f>""</f>
        <v/>
      </c>
      <c r="AV555" s="7" t="str">
        <f>""</f>
        <v/>
      </c>
      <c r="AW555" s="7" t="str">
        <f>""</f>
        <v/>
      </c>
      <c r="AX555" s="7" t="str">
        <f>""</f>
        <v/>
      </c>
      <c r="AY555" s="7" t="str">
        <f>""</f>
        <v/>
      </c>
      <c r="AZ555" s="118">
        <f t="shared" si="266"/>
        <v>1.4</v>
      </c>
      <c r="BA555" s="121" t="str">
        <f>""</f>
        <v/>
      </c>
      <c r="BB555" s="121" t="str">
        <f>""</f>
        <v/>
      </c>
      <c r="BC555" s="121" t="str">
        <f>""</f>
        <v/>
      </c>
    </row>
    <row r="556" spans="1:55" x14ac:dyDescent="0.25">
      <c r="A556" t="str">
        <f t="shared" si="261"/>
        <v>28011520</v>
      </c>
      <c r="D556">
        <v>2</v>
      </c>
      <c r="E556">
        <v>80</v>
      </c>
      <c r="F556">
        <v>115</v>
      </c>
      <c r="G556">
        <v>20</v>
      </c>
      <c r="H556">
        <v>20.9</v>
      </c>
      <c r="I556" t="str">
        <f>""</f>
        <v/>
      </c>
      <c r="J556" t="str">
        <f>""</f>
        <v/>
      </c>
      <c r="K556" t="str">
        <f>""</f>
        <v/>
      </c>
      <c r="L556" t="str">
        <f>""</f>
        <v/>
      </c>
      <c r="M556" s="114">
        <v>2511.2399999999998</v>
      </c>
      <c r="N556" s="7">
        <v>2511.2399999999998</v>
      </c>
      <c r="O556" s="7">
        <v>2511.2399999999998</v>
      </c>
      <c r="P556" s="7">
        <v>2511.2399999999998</v>
      </c>
      <c r="Q556">
        <v>1.3101</v>
      </c>
      <c r="R556">
        <v>1.3101</v>
      </c>
      <c r="S556">
        <v>1.3101</v>
      </c>
      <c r="T556">
        <v>1.3101</v>
      </c>
      <c r="U556">
        <f t="shared" si="262"/>
        <v>403</v>
      </c>
      <c r="V556">
        <f t="shared" si="262"/>
        <v>403</v>
      </c>
      <c r="W556">
        <f t="shared" si="262"/>
        <v>403</v>
      </c>
      <c r="X556">
        <f t="shared" si="262"/>
        <v>403</v>
      </c>
      <c r="Y556">
        <f t="shared" si="263"/>
        <v>69</v>
      </c>
      <c r="Z556">
        <f t="shared" si="263"/>
        <v>69</v>
      </c>
      <c r="AA556">
        <f t="shared" si="263"/>
        <v>69</v>
      </c>
      <c r="AB556">
        <f t="shared" si="263"/>
        <v>69</v>
      </c>
      <c r="AC556" s="212">
        <f t="shared" si="264"/>
        <v>2.1261777923877397E-2</v>
      </c>
      <c r="AD556" s="212">
        <f t="shared" si="264"/>
        <v>2.1261777923877397E-2</v>
      </c>
      <c r="AE556" s="212">
        <f t="shared" si="264"/>
        <v>2.1261777923877397E-2</v>
      </c>
      <c r="AF556" s="212">
        <f t="shared" si="264"/>
        <v>2.1261777923877397E-2</v>
      </c>
      <c r="AG556" s="166">
        <f t="shared" si="265"/>
        <v>1.2760000000000001E-4</v>
      </c>
      <c r="AH556" s="166">
        <f t="shared" si="265"/>
        <v>1.7219</v>
      </c>
      <c r="AI556" s="166">
        <f t="shared" si="265"/>
        <v>2</v>
      </c>
      <c r="AJ556" s="166">
        <f t="shared" si="265"/>
        <v>3.76611E-4</v>
      </c>
      <c r="AK556" s="114" t="str">
        <f>""</f>
        <v/>
      </c>
      <c r="AL556" s="7" t="str">
        <f>""</f>
        <v/>
      </c>
      <c r="AM556" s="7" t="str">
        <f>""</f>
        <v/>
      </c>
      <c r="AN556" s="7" t="str">
        <f>""</f>
        <v/>
      </c>
      <c r="AO556" s="7" t="str">
        <f>""</f>
        <v/>
      </c>
      <c r="AP556" s="7" t="str">
        <f>""</f>
        <v/>
      </c>
      <c r="AQ556" s="7" t="str">
        <f>""</f>
        <v/>
      </c>
      <c r="AR556" s="7" t="str">
        <f>""</f>
        <v/>
      </c>
      <c r="AS556" s="7" t="str">
        <f>""</f>
        <v/>
      </c>
      <c r="AT556" s="7" t="str">
        <f>""</f>
        <v/>
      </c>
      <c r="AU556" s="7" t="str">
        <f>""</f>
        <v/>
      </c>
      <c r="AV556" s="7" t="str">
        <f>""</f>
        <v/>
      </c>
      <c r="AW556" s="7" t="str">
        <f>""</f>
        <v/>
      </c>
      <c r="AX556" s="7" t="str">
        <f>""</f>
        <v/>
      </c>
      <c r="AY556" s="7" t="str">
        <f>""</f>
        <v/>
      </c>
      <c r="AZ556" s="118">
        <f t="shared" si="266"/>
        <v>1.5</v>
      </c>
      <c r="BA556" s="121" t="str">
        <f>""</f>
        <v/>
      </c>
      <c r="BB556" s="121" t="str">
        <f>""</f>
        <v/>
      </c>
      <c r="BC556" s="121" t="str">
        <f>""</f>
        <v/>
      </c>
    </row>
    <row r="557" spans="1:55" x14ac:dyDescent="0.25">
      <c r="A557" t="str">
        <f t="shared" si="261"/>
        <v>28013520</v>
      </c>
      <c r="D557">
        <v>2</v>
      </c>
      <c r="E557">
        <v>80</v>
      </c>
      <c r="F557">
        <v>135</v>
      </c>
      <c r="G557">
        <v>20</v>
      </c>
      <c r="H557">
        <v>20.9</v>
      </c>
      <c r="I557" t="str">
        <f>""</f>
        <v/>
      </c>
      <c r="J557" t="str">
        <f>""</f>
        <v/>
      </c>
      <c r="K557" t="str">
        <f>""</f>
        <v/>
      </c>
      <c r="L557" t="str">
        <f>""</f>
        <v/>
      </c>
      <c r="M557" s="114">
        <v>3003.64</v>
      </c>
      <c r="N557" s="7">
        <v>3003.64</v>
      </c>
      <c r="O557" s="7">
        <v>3003.64</v>
      </c>
      <c r="P557" s="7">
        <v>3003.64</v>
      </c>
      <c r="Q557">
        <v>1.3101</v>
      </c>
      <c r="R557">
        <v>1.3101</v>
      </c>
      <c r="S557">
        <v>1.3101</v>
      </c>
      <c r="T557">
        <v>1.3101</v>
      </c>
      <c r="U557">
        <f t="shared" si="262"/>
        <v>482</v>
      </c>
      <c r="V557">
        <f t="shared" si="262"/>
        <v>482</v>
      </c>
      <c r="W557">
        <f t="shared" si="262"/>
        <v>482</v>
      </c>
      <c r="X557">
        <f t="shared" si="262"/>
        <v>482</v>
      </c>
      <c r="Y557">
        <f t="shared" si="263"/>
        <v>83</v>
      </c>
      <c r="Z557">
        <f t="shared" si="263"/>
        <v>83</v>
      </c>
      <c r="AA557">
        <f t="shared" si="263"/>
        <v>83</v>
      </c>
      <c r="AB557">
        <f t="shared" si="263"/>
        <v>83</v>
      </c>
      <c r="AC557" s="212">
        <f t="shared" si="264"/>
        <v>3.1505991734539607E-2</v>
      </c>
      <c r="AD557" s="212">
        <f t="shared" si="264"/>
        <v>3.1505991734539607E-2</v>
      </c>
      <c r="AE557" s="212">
        <f t="shared" si="264"/>
        <v>3.1505991734539607E-2</v>
      </c>
      <c r="AF557" s="212">
        <f t="shared" si="264"/>
        <v>3.1505991734539607E-2</v>
      </c>
      <c r="AG557" s="166">
        <f t="shared" si="265"/>
        <v>1.2760000000000001E-4</v>
      </c>
      <c r="AH557" s="166">
        <f t="shared" si="265"/>
        <v>1.7219</v>
      </c>
      <c r="AI557" s="166">
        <f t="shared" si="265"/>
        <v>2</v>
      </c>
      <c r="AJ557" s="166">
        <f t="shared" si="265"/>
        <v>3.76611E-4</v>
      </c>
      <c r="AK557" s="114" t="str">
        <f>""</f>
        <v/>
      </c>
      <c r="AL557" s="7" t="str">
        <f>""</f>
        <v/>
      </c>
      <c r="AM557" s="7" t="str">
        <f>""</f>
        <v/>
      </c>
      <c r="AN557" s="7" t="str">
        <f>""</f>
        <v/>
      </c>
      <c r="AO557" s="7" t="str">
        <f>""</f>
        <v/>
      </c>
      <c r="AP557" s="7" t="str">
        <f>""</f>
        <v/>
      </c>
      <c r="AQ557" s="7" t="str">
        <f>""</f>
        <v/>
      </c>
      <c r="AR557" s="7" t="str">
        <f>""</f>
        <v/>
      </c>
      <c r="AS557" s="7" t="str">
        <f>""</f>
        <v/>
      </c>
      <c r="AT557" s="7" t="str">
        <f>""</f>
        <v/>
      </c>
      <c r="AU557" s="7" t="str">
        <f>""</f>
        <v/>
      </c>
      <c r="AV557" s="7" t="str">
        <f>""</f>
        <v/>
      </c>
      <c r="AW557" s="7" t="str">
        <f>""</f>
        <v/>
      </c>
      <c r="AX557" s="7" t="str">
        <f>""</f>
        <v/>
      </c>
      <c r="AY557" s="7" t="str">
        <f>""</f>
        <v/>
      </c>
      <c r="AZ557" s="118">
        <f t="shared" si="266"/>
        <v>1.8</v>
      </c>
      <c r="BA557" s="121" t="str">
        <f>""</f>
        <v/>
      </c>
      <c r="BB557" s="121" t="str">
        <f>""</f>
        <v/>
      </c>
      <c r="BC557" s="121" t="str">
        <f>""</f>
        <v/>
      </c>
    </row>
    <row r="558" spans="1:55" x14ac:dyDescent="0.25">
      <c r="A558" t="str">
        <f t="shared" si="261"/>
        <v>28015520</v>
      </c>
      <c r="D558">
        <v>2</v>
      </c>
      <c r="E558">
        <v>80</v>
      </c>
      <c r="F558">
        <v>155</v>
      </c>
      <c r="G558">
        <v>20</v>
      </c>
      <c r="H558">
        <v>20.9</v>
      </c>
      <c r="I558" t="str">
        <f>""</f>
        <v/>
      </c>
      <c r="J558" t="str">
        <f>""</f>
        <v/>
      </c>
      <c r="K558" t="str">
        <f>""</f>
        <v/>
      </c>
      <c r="L558" t="str">
        <f>""</f>
        <v/>
      </c>
      <c r="M558" s="114">
        <v>3496.04</v>
      </c>
      <c r="N558" s="7">
        <v>3496.04</v>
      </c>
      <c r="O558" s="7">
        <v>3496.04</v>
      </c>
      <c r="P558" s="7">
        <v>3496.04</v>
      </c>
      <c r="Q558">
        <v>1.3101</v>
      </c>
      <c r="R558">
        <v>1.3101</v>
      </c>
      <c r="S558">
        <v>1.3101</v>
      </c>
      <c r="T558">
        <v>1.3101</v>
      </c>
      <c r="U558">
        <f t="shared" si="262"/>
        <v>561</v>
      </c>
      <c r="V558">
        <f t="shared" si="262"/>
        <v>561</v>
      </c>
      <c r="W558">
        <f t="shared" si="262"/>
        <v>561</v>
      </c>
      <c r="X558">
        <f t="shared" si="262"/>
        <v>561</v>
      </c>
      <c r="Y558">
        <f t="shared" si="263"/>
        <v>96</v>
      </c>
      <c r="Z558">
        <f t="shared" si="263"/>
        <v>96</v>
      </c>
      <c r="AA558">
        <f t="shared" si="263"/>
        <v>96</v>
      </c>
      <c r="AB558">
        <f t="shared" si="263"/>
        <v>96</v>
      </c>
      <c r="AC558" s="212">
        <f t="shared" si="264"/>
        <v>4.312108157060713E-2</v>
      </c>
      <c r="AD558" s="212">
        <f t="shared" si="264"/>
        <v>4.312108157060713E-2</v>
      </c>
      <c r="AE558" s="212">
        <f t="shared" si="264"/>
        <v>4.312108157060713E-2</v>
      </c>
      <c r="AF558" s="212">
        <f t="shared" si="264"/>
        <v>4.312108157060713E-2</v>
      </c>
      <c r="AG558" s="166">
        <f t="shared" si="265"/>
        <v>1.2760000000000001E-4</v>
      </c>
      <c r="AH558" s="166">
        <f t="shared" si="265"/>
        <v>1.7219</v>
      </c>
      <c r="AI558" s="166">
        <f t="shared" si="265"/>
        <v>2</v>
      </c>
      <c r="AJ558" s="166">
        <f t="shared" si="265"/>
        <v>3.76611E-4</v>
      </c>
      <c r="AK558" s="114" t="str">
        <f>""</f>
        <v/>
      </c>
      <c r="AL558" s="7" t="str">
        <f>""</f>
        <v/>
      </c>
      <c r="AM558" s="7" t="str">
        <f>""</f>
        <v/>
      </c>
      <c r="AN558" s="7" t="str">
        <f>""</f>
        <v/>
      </c>
      <c r="AO558" s="7" t="str">
        <f>""</f>
        <v/>
      </c>
      <c r="AP558" s="7" t="str">
        <f>""</f>
        <v/>
      </c>
      <c r="AQ558" s="7" t="str">
        <f>""</f>
        <v/>
      </c>
      <c r="AR558" s="7" t="str">
        <f>""</f>
        <v/>
      </c>
      <c r="AS558" s="7" t="str">
        <f>""</f>
        <v/>
      </c>
      <c r="AT558" s="7" t="str">
        <f>""</f>
        <v/>
      </c>
      <c r="AU558" s="7" t="str">
        <f>""</f>
        <v/>
      </c>
      <c r="AV558" s="7" t="str">
        <f>""</f>
        <v/>
      </c>
      <c r="AW558" s="7" t="str">
        <f>""</f>
        <v/>
      </c>
      <c r="AX558" s="7" t="str">
        <f>""</f>
        <v/>
      </c>
      <c r="AY558" s="7" t="str">
        <f>""</f>
        <v/>
      </c>
      <c r="AZ558" s="118">
        <f t="shared" si="266"/>
        <v>2.1</v>
      </c>
      <c r="BA558" s="121" t="str">
        <f>""</f>
        <v/>
      </c>
      <c r="BB558" s="121" t="str">
        <f>""</f>
        <v/>
      </c>
      <c r="BC558" s="121" t="str">
        <f>""</f>
        <v/>
      </c>
    </row>
    <row r="559" spans="1:55" x14ac:dyDescent="0.25">
      <c r="A559" t="str">
        <f t="shared" si="261"/>
        <v>28017520</v>
      </c>
      <c r="D559">
        <v>2</v>
      </c>
      <c r="E559">
        <v>80</v>
      </c>
      <c r="F559">
        <v>175</v>
      </c>
      <c r="G559">
        <v>20</v>
      </c>
      <c r="H559">
        <v>20.9</v>
      </c>
      <c r="I559" t="str">
        <f>""</f>
        <v/>
      </c>
      <c r="J559" t="str">
        <f>""</f>
        <v/>
      </c>
      <c r="K559" t="str">
        <f>""</f>
        <v/>
      </c>
      <c r="L559" t="str">
        <f>""</f>
        <v/>
      </c>
      <c r="M559" s="114">
        <v>3988.44</v>
      </c>
      <c r="N559" s="7">
        <v>3988.44</v>
      </c>
      <c r="O559" s="7">
        <v>3988.44</v>
      </c>
      <c r="P559" s="7">
        <v>3988.44</v>
      </c>
      <c r="Q559">
        <v>1.3101</v>
      </c>
      <c r="R559">
        <v>1.3101</v>
      </c>
      <c r="S559">
        <v>1.3101</v>
      </c>
      <c r="T559">
        <v>1.3101</v>
      </c>
      <c r="U559">
        <f t="shared" si="262"/>
        <v>640</v>
      </c>
      <c r="V559">
        <f t="shared" si="262"/>
        <v>640</v>
      </c>
      <c r="W559">
        <f t="shared" si="262"/>
        <v>640</v>
      </c>
      <c r="X559">
        <f t="shared" si="262"/>
        <v>640</v>
      </c>
      <c r="Y559">
        <f t="shared" si="263"/>
        <v>110</v>
      </c>
      <c r="Z559">
        <f t="shared" si="263"/>
        <v>110</v>
      </c>
      <c r="AA559">
        <f t="shared" si="263"/>
        <v>110</v>
      </c>
      <c r="AB559">
        <f t="shared" si="263"/>
        <v>110</v>
      </c>
      <c r="AC559" s="212">
        <f t="shared" si="264"/>
        <v>5.780855049994512E-2</v>
      </c>
      <c r="AD559" s="212">
        <f t="shared" si="264"/>
        <v>5.780855049994512E-2</v>
      </c>
      <c r="AE559" s="212">
        <f t="shared" si="264"/>
        <v>5.780855049994512E-2</v>
      </c>
      <c r="AF559" s="212">
        <f t="shared" si="264"/>
        <v>5.780855049994512E-2</v>
      </c>
      <c r="AG559" s="166">
        <f t="shared" si="265"/>
        <v>1.2760000000000001E-4</v>
      </c>
      <c r="AH559" s="166">
        <f t="shared" si="265"/>
        <v>1.7219</v>
      </c>
      <c r="AI559" s="166">
        <f t="shared" si="265"/>
        <v>2</v>
      </c>
      <c r="AJ559" s="166">
        <f t="shared" si="265"/>
        <v>3.76611E-4</v>
      </c>
      <c r="AK559" s="114" t="str">
        <f>""</f>
        <v/>
      </c>
      <c r="AL559" s="7" t="str">
        <f>""</f>
        <v/>
      </c>
      <c r="AM559" s="7" t="str">
        <f>""</f>
        <v/>
      </c>
      <c r="AN559" s="7" t="str">
        <f>""</f>
        <v/>
      </c>
      <c r="AO559" s="7" t="str">
        <f>""</f>
        <v/>
      </c>
      <c r="AP559" s="7" t="str">
        <f>""</f>
        <v/>
      </c>
      <c r="AQ559" s="7" t="str">
        <f>""</f>
        <v/>
      </c>
      <c r="AR559" s="7" t="str">
        <f>""</f>
        <v/>
      </c>
      <c r="AS559" s="7" t="str">
        <f>""</f>
        <v/>
      </c>
      <c r="AT559" s="7" t="str">
        <f>""</f>
        <v/>
      </c>
      <c r="AU559" s="7" t="str">
        <f>""</f>
        <v/>
      </c>
      <c r="AV559" s="7" t="str">
        <f>""</f>
        <v/>
      </c>
      <c r="AW559" s="7" t="str">
        <f>""</f>
        <v/>
      </c>
      <c r="AX559" s="7" t="str">
        <f>""</f>
        <v/>
      </c>
      <c r="AY559" s="7" t="str">
        <f>""</f>
        <v/>
      </c>
      <c r="AZ559" s="118">
        <f t="shared" si="266"/>
        <v>2.2999999999999998</v>
      </c>
      <c r="BA559" s="121" t="str">
        <f>""</f>
        <v/>
      </c>
      <c r="BB559" s="121" t="str">
        <f>""</f>
        <v/>
      </c>
      <c r="BC559" s="121" t="str">
        <f>""</f>
        <v/>
      </c>
    </row>
    <row r="560" spans="1:55" x14ac:dyDescent="0.25">
      <c r="A560" t="str">
        <f t="shared" si="261"/>
        <v>28019520</v>
      </c>
      <c r="D560">
        <v>2</v>
      </c>
      <c r="E560">
        <v>80</v>
      </c>
      <c r="F560">
        <v>195</v>
      </c>
      <c r="G560">
        <v>20</v>
      </c>
      <c r="H560">
        <v>20.9</v>
      </c>
      <c r="I560" t="str">
        <f>""</f>
        <v/>
      </c>
      <c r="J560" t="str">
        <f>""</f>
        <v/>
      </c>
      <c r="K560" t="str">
        <f>""</f>
        <v/>
      </c>
      <c r="L560" t="str">
        <f>""</f>
        <v/>
      </c>
      <c r="M560" s="114">
        <v>4480.84</v>
      </c>
      <c r="N560" s="7">
        <v>4480.84</v>
      </c>
      <c r="O560" s="7">
        <v>4480.84</v>
      </c>
      <c r="P560" s="7">
        <v>4480.84</v>
      </c>
      <c r="Q560">
        <v>1.3101</v>
      </c>
      <c r="R560">
        <v>1.3101</v>
      </c>
      <c r="S560">
        <v>1.3101</v>
      </c>
      <c r="T560">
        <v>1.3101</v>
      </c>
      <c r="U560">
        <f t="shared" si="262"/>
        <v>719</v>
      </c>
      <c r="V560">
        <f t="shared" si="262"/>
        <v>719</v>
      </c>
      <c r="W560">
        <f t="shared" si="262"/>
        <v>719</v>
      </c>
      <c r="X560">
        <f t="shared" si="262"/>
        <v>719</v>
      </c>
      <c r="Y560">
        <f t="shared" si="263"/>
        <v>124</v>
      </c>
      <c r="Z560">
        <f t="shared" si="263"/>
        <v>124</v>
      </c>
      <c r="AA560">
        <f t="shared" si="263"/>
        <v>124</v>
      </c>
      <c r="AB560">
        <f t="shared" si="263"/>
        <v>124</v>
      </c>
      <c r="AC560" s="212">
        <f t="shared" si="264"/>
        <v>7.4925091901854687E-2</v>
      </c>
      <c r="AD560" s="212">
        <f t="shared" si="264"/>
        <v>7.4925091901854687E-2</v>
      </c>
      <c r="AE560" s="212">
        <f t="shared" si="264"/>
        <v>7.4925091901854687E-2</v>
      </c>
      <c r="AF560" s="212">
        <f t="shared" si="264"/>
        <v>7.4925091901854687E-2</v>
      </c>
      <c r="AG560" s="166">
        <f t="shared" si="265"/>
        <v>1.2760000000000001E-4</v>
      </c>
      <c r="AH560" s="166">
        <f t="shared" si="265"/>
        <v>1.7219</v>
      </c>
      <c r="AI560" s="166">
        <f t="shared" si="265"/>
        <v>2</v>
      </c>
      <c r="AJ560" s="166">
        <f t="shared" si="265"/>
        <v>3.76611E-4</v>
      </c>
      <c r="AK560" s="114" t="str">
        <f>""</f>
        <v/>
      </c>
      <c r="AL560" s="7" t="str">
        <f>""</f>
        <v/>
      </c>
      <c r="AM560" s="7" t="str">
        <f>""</f>
        <v/>
      </c>
      <c r="AN560" s="7" t="str">
        <f>""</f>
        <v/>
      </c>
      <c r="AO560" s="7" t="str">
        <f>""</f>
        <v/>
      </c>
      <c r="AP560" s="7" t="str">
        <f>""</f>
        <v/>
      </c>
      <c r="AQ560" s="7" t="str">
        <f>""</f>
        <v/>
      </c>
      <c r="AR560" s="7" t="str">
        <f>""</f>
        <v/>
      </c>
      <c r="AS560" s="7" t="str">
        <f>""</f>
        <v/>
      </c>
      <c r="AT560" s="7" t="str">
        <f>""</f>
        <v/>
      </c>
      <c r="AU560" s="7" t="str">
        <f>""</f>
        <v/>
      </c>
      <c r="AV560" s="7" t="str">
        <f>""</f>
        <v/>
      </c>
      <c r="AW560" s="7" t="str">
        <f>""</f>
        <v/>
      </c>
      <c r="AX560" s="7" t="str">
        <f>""</f>
        <v/>
      </c>
      <c r="AY560" s="7" t="str">
        <f>""</f>
        <v/>
      </c>
      <c r="AZ560" s="118">
        <f t="shared" si="266"/>
        <v>2.6</v>
      </c>
      <c r="BA560" s="121" t="str">
        <f>""</f>
        <v/>
      </c>
      <c r="BB560" s="121" t="str">
        <f>""</f>
        <v/>
      </c>
      <c r="BC560" s="121" t="str">
        <f>""</f>
        <v/>
      </c>
    </row>
    <row r="561" spans="1:55" x14ac:dyDescent="0.25">
      <c r="A561" t="str">
        <f t="shared" si="261"/>
        <v>28021520</v>
      </c>
      <c r="D561">
        <v>2</v>
      </c>
      <c r="E561">
        <v>80</v>
      </c>
      <c r="F561">
        <v>215</v>
      </c>
      <c r="G561">
        <v>20</v>
      </c>
      <c r="H561">
        <v>20.9</v>
      </c>
      <c r="I561" t="str">
        <f>""</f>
        <v/>
      </c>
      <c r="J561" t="str">
        <f>""</f>
        <v/>
      </c>
      <c r="K561" t="str">
        <f>""</f>
        <v/>
      </c>
      <c r="L561" t="str">
        <f>""</f>
        <v/>
      </c>
      <c r="M561" s="114">
        <v>4973.24</v>
      </c>
      <c r="N561" s="7">
        <v>4973.24</v>
      </c>
      <c r="O561" s="7">
        <v>4973.24</v>
      </c>
      <c r="P561" s="7">
        <v>4973.24</v>
      </c>
      <c r="Q561">
        <v>1.3101</v>
      </c>
      <c r="R561">
        <v>1.3101</v>
      </c>
      <c r="S561">
        <v>1.3101</v>
      </c>
      <c r="T561">
        <v>1.3101</v>
      </c>
      <c r="U561">
        <f t="shared" si="262"/>
        <v>798</v>
      </c>
      <c r="V561">
        <f t="shared" si="262"/>
        <v>798</v>
      </c>
      <c r="W561">
        <f t="shared" si="262"/>
        <v>798</v>
      </c>
      <c r="X561">
        <f t="shared" si="262"/>
        <v>798</v>
      </c>
      <c r="Y561">
        <f t="shared" si="263"/>
        <v>137</v>
      </c>
      <c r="Z561">
        <f t="shared" si="263"/>
        <v>137</v>
      </c>
      <c r="AA561">
        <f t="shared" si="263"/>
        <v>137</v>
      </c>
      <c r="AB561">
        <f t="shared" si="263"/>
        <v>137</v>
      </c>
      <c r="AC561" s="212">
        <f t="shared" si="264"/>
        <v>9.3241777235933243E-2</v>
      </c>
      <c r="AD561" s="212">
        <f t="shared" si="264"/>
        <v>9.3241777235933243E-2</v>
      </c>
      <c r="AE561" s="212">
        <f t="shared" si="264"/>
        <v>9.3241777235933243E-2</v>
      </c>
      <c r="AF561" s="212">
        <f t="shared" si="264"/>
        <v>9.3241777235933243E-2</v>
      </c>
      <c r="AG561" s="166">
        <f t="shared" si="265"/>
        <v>1.2760000000000001E-4</v>
      </c>
      <c r="AH561" s="166">
        <f t="shared" si="265"/>
        <v>1.7219</v>
      </c>
      <c r="AI561" s="166">
        <f t="shared" si="265"/>
        <v>2</v>
      </c>
      <c r="AJ561" s="166">
        <f t="shared" si="265"/>
        <v>3.76611E-4</v>
      </c>
      <c r="AK561" s="114" t="str">
        <f>""</f>
        <v/>
      </c>
      <c r="AL561" s="7" t="str">
        <f>""</f>
        <v/>
      </c>
      <c r="AM561" s="7" t="str">
        <f>""</f>
        <v/>
      </c>
      <c r="AN561" s="7" t="str">
        <f>""</f>
        <v/>
      </c>
      <c r="AO561" s="7" t="str">
        <f>""</f>
        <v/>
      </c>
      <c r="AP561" s="7" t="str">
        <f>""</f>
        <v/>
      </c>
      <c r="AQ561" s="7" t="str">
        <f>""</f>
        <v/>
      </c>
      <c r="AR561" s="7" t="str">
        <f>""</f>
        <v/>
      </c>
      <c r="AS561" s="7" t="str">
        <f>""</f>
        <v/>
      </c>
      <c r="AT561" s="7" t="str">
        <f>""</f>
        <v/>
      </c>
      <c r="AU561" s="7" t="str">
        <f>""</f>
        <v/>
      </c>
      <c r="AV561" s="7" t="str">
        <f>""</f>
        <v/>
      </c>
      <c r="AW561" s="7" t="str">
        <f>""</f>
        <v/>
      </c>
      <c r="AX561" s="7" t="str">
        <f>""</f>
        <v/>
      </c>
      <c r="AY561" s="7" t="str">
        <f>""</f>
        <v/>
      </c>
      <c r="AZ561" s="118">
        <f t="shared" si="266"/>
        <v>2.9</v>
      </c>
      <c r="BA561" s="121" t="str">
        <f>""</f>
        <v/>
      </c>
      <c r="BB561" s="121" t="str">
        <f>""</f>
        <v/>
      </c>
      <c r="BC561" s="121" t="str">
        <f>""</f>
        <v/>
      </c>
    </row>
    <row r="562" spans="1:55" x14ac:dyDescent="0.25">
      <c r="A562" t="str">
        <f t="shared" si="261"/>
        <v>28023520</v>
      </c>
      <c r="D562">
        <v>2</v>
      </c>
      <c r="E562">
        <v>80</v>
      </c>
      <c r="F562">
        <v>235</v>
      </c>
      <c r="G562">
        <v>20</v>
      </c>
      <c r="H562">
        <v>20.9</v>
      </c>
      <c r="I562" t="str">
        <f>""</f>
        <v/>
      </c>
      <c r="J562" t="str">
        <f>""</f>
        <v/>
      </c>
      <c r="K562" t="str">
        <f>""</f>
        <v/>
      </c>
      <c r="L562" t="str">
        <f>""</f>
        <v/>
      </c>
      <c r="M562" s="114">
        <v>5465.64</v>
      </c>
      <c r="N562" s="7">
        <v>5465.64</v>
      </c>
      <c r="O562" s="7">
        <v>5465.64</v>
      </c>
      <c r="P562" s="7">
        <v>5465.64</v>
      </c>
      <c r="Q562">
        <v>1.3101</v>
      </c>
      <c r="R562">
        <v>1.3101</v>
      </c>
      <c r="S562">
        <v>1.3101</v>
      </c>
      <c r="T562">
        <v>1.3101</v>
      </c>
      <c r="U562">
        <f t="shared" si="262"/>
        <v>877</v>
      </c>
      <c r="V562">
        <f t="shared" si="262"/>
        <v>877</v>
      </c>
      <c r="W562">
        <f t="shared" si="262"/>
        <v>877</v>
      </c>
      <c r="X562">
        <f t="shared" si="262"/>
        <v>877</v>
      </c>
      <c r="Y562">
        <f t="shared" si="263"/>
        <v>151</v>
      </c>
      <c r="Z562">
        <f t="shared" si="263"/>
        <v>151</v>
      </c>
      <c r="AA562">
        <f t="shared" si="263"/>
        <v>151</v>
      </c>
      <c r="AB562">
        <f t="shared" si="263"/>
        <v>151</v>
      </c>
      <c r="AC562" s="212">
        <f t="shared" si="264"/>
        <v>0.11532048458418266</v>
      </c>
      <c r="AD562" s="212">
        <f t="shared" si="264"/>
        <v>0.11532048458418266</v>
      </c>
      <c r="AE562" s="212">
        <f t="shared" si="264"/>
        <v>0.11532048458418266</v>
      </c>
      <c r="AF562" s="212">
        <f t="shared" si="264"/>
        <v>0.11532048458418266</v>
      </c>
      <c r="AG562" s="166">
        <f t="shared" si="265"/>
        <v>1.2760000000000001E-4</v>
      </c>
      <c r="AH562" s="166">
        <f t="shared" si="265"/>
        <v>1.7219</v>
      </c>
      <c r="AI562" s="166">
        <f t="shared" si="265"/>
        <v>2</v>
      </c>
      <c r="AJ562" s="166">
        <f t="shared" si="265"/>
        <v>3.76611E-4</v>
      </c>
      <c r="AK562" s="114" t="str">
        <f>""</f>
        <v/>
      </c>
      <c r="AL562" s="7" t="str">
        <f>""</f>
        <v/>
      </c>
      <c r="AM562" s="7" t="str">
        <f>""</f>
        <v/>
      </c>
      <c r="AN562" s="7" t="str">
        <f>""</f>
        <v/>
      </c>
      <c r="AO562" s="7" t="str">
        <f>""</f>
        <v/>
      </c>
      <c r="AP562" s="7" t="str">
        <f>""</f>
        <v/>
      </c>
      <c r="AQ562" s="7" t="str">
        <f>""</f>
        <v/>
      </c>
      <c r="AR562" s="7" t="str">
        <f>""</f>
        <v/>
      </c>
      <c r="AS562" s="7" t="str">
        <f>""</f>
        <v/>
      </c>
      <c r="AT562" s="7" t="str">
        <f>""</f>
        <v/>
      </c>
      <c r="AU562" s="7" t="str">
        <f>""</f>
        <v/>
      </c>
      <c r="AV562" s="7" t="str">
        <f>""</f>
        <v/>
      </c>
      <c r="AW562" s="7" t="str">
        <f>""</f>
        <v/>
      </c>
      <c r="AX562" s="7" t="str">
        <f>""</f>
        <v/>
      </c>
      <c r="AY562" s="7" t="str">
        <f>""</f>
        <v/>
      </c>
      <c r="AZ562" s="118">
        <f t="shared" si="266"/>
        <v>3.1</v>
      </c>
      <c r="BA562" s="121" t="str">
        <f>""</f>
        <v/>
      </c>
      <c r="BB562" s="121" t="str">
        <f>""</f>
        <v/>
      </c>
      <c r="BC562" s="121" t="str">
        <f>""</f>
        <v/>
      </c>
    </row>
    <row r="563" spans="1:55" x14ac:dyDescent="0.25">
      <c r="A563" t="str">
        <f t="shared" si="261"/>
        <v>2855520</v>
      </c>
      <c r="D563">
        <v>2</v>
      </c>
      <c r="E563">
        <v>85</v>
      </c>
      <c r="F563">
        <v>55</v>
      </c>
      <c r="G563">
        <v>20</v>
      </c>
      <c r="H563">
        <v>20.9</v>
      </c>
      <c r="I563" t="str">
        <f>""</f>
        <v/>
      </c>
      <c r="J563" t="str">
        <f>""</f>
        <v/>
      </c>
      <c r="K563" t="str">
        <f>""</f>
        <v/>
      </c>
      <c r="L563" t="str">
        <f>""</f>
        <v/>
      </c>
      <c r="M563" s="114">
        <v>1046.22</v>
      </c>
      <c r="N563" s="7">
        <v>1046.22</v>
      </c>
      <c r="O563" s="7">
        <v>1046.22</v>
      </c>
      <c r="P563" s="7">
        <v>1046.22</v>
      </c>
      <c r="Q563">
        <v>1.3062</v>
      </c>
      <c r="R563">
        <v>1.3062</v>
      </c>
      <c r="S563">
        <v>1.3062</v>
      </c>
      <c r="T563">
        <v>1.3062</v>
      </c>
      <c r="U563">
        <f t="shared" si="262"/>
        <v>169</v>
      </c>
      <c r="V563">
        <f t="shared" si="262"/>
        <v>169</v>
      </c>
      <c r="W563">
        <f t="shared" si="262"/>
        <v>169</v>
      </c>
      <c r="X563">
        <f t="shared" si="262"/>
        <v>169</v>
      </c>
      <c r="Y563">
        <f t="shared" si="263"/>
        <v>29</v>
      </c>
      <c r="Z563">
        <f t="shared" si="263"/>
        <v>29</v>
      </c>
      <c r="AA563">
        <f t="shared" si="263"/>
        <v>29</v>
      </c>
      <c r="AB563">
        <f t="shared" si="263"/>
        <v>29</v>
      </c>
      <c r="AC563" s="212">
        <f t="shared" si="264"/>
        <v>3.4387143378923984E-3</v>
      </c>
      <c r="AD563" s="212">
        <f t="shared" si="264"/>
        <v>3.4387143378923984E-3</v>
      </c>
      <c r="AE563" s="212">
        <f t="shared" si="264"/>
        <v>3.4387143378923984E-3</v>
      </c>
      <c r="AF563" s="212">
        <f t="shared" si="264"/>
        <v>3.4387143378923984E-3</v>
      </c>
      <c r="AG563" s="166">
        <f t="shared" si="265"/>
        <v>1.2760000000000001E-4</v>
      </c>
      <c r="AH563" s="166">
        <f t="shared" si="265"/>
        <v>1.7219</v>
      </c>
      <c r="AI563" s="166">
        <f t="shared" si="265"/>
        <v>2</v>
      </c>
      <c r="AJ563" s="166">
        <f t="shared" si="265"/>
        <v>3.76611E-4</v>
      </c>
      <c r="AK563" s="114" t="str">
        <f>""</f>
        <v/>
      </c>
      <c r="AL563" s="7" t="str">
        <f>""</f>
        <v/>
      </c>
      <c r="AM563" s="7" t="str">
        <f>""</f>
        <v/>
      </c>
      <c r="AN563" s="7" t="str">
        <f>""</f>
        <v/>
      </c>
      <c r="AO563" s="7" t="str">
        <f>""</f>
        <v/>
      </c>
      <c r="AP563" s="7" t="str">
        <f>""</f>
        <v/>
      </c>
      <c r="AQ563" s="7" t="str">
        <f>""</f>
        <v/>
      </c>
      <c r="AR563" s="7" t="str">
        <f>""</f>
        <v/>
      </c>
      <c r="AS563" s="7" t="str">
        <f>""</f>
        <v/>
      </c>
      <c r="AT563" s="7" t="str">
        <f>""</f>
        <v/>
      </c>
      <c r="AU563" s="7" t="str">
        <f>""</f>
        <v/>
      </c>
      <c r="AV563" s="7" t="str">
        <f>""</f>
        <v/>
      </c>
      <c r="AW563" s="7" t="str">
        <f>""</f>
        <v/>
      </c>
      <c r="AX563" s="7" t="str">
        <f>""</f>
        <v/>
      </c>
      <c r="AY563" s="7" t="str">
        <f>""</f>
        <v/>
      </c>
      <c r="AZ563" s="118">
        <f t="shared" si="266"/>
        <v>0.7</v>
      </c>
      <c r="BA563" s="121" t="str">
        <f>""</f>
        <v/>
      </c>
      <c r="BB563" s="121" t="str">
        <f>""</f>
        <v/>
      </c>
      <c r="BC563" s="121" t="str">
        <f>""</f>
        <v/>
      </c>
    </row>
    <row r="564" spans="1:55" x14ac:dyDescent="0.25">
      <c r="A564" t="str">
        <f t="shared" si="261"/>
        <v>2856520</v>
      </c>
      <c r="D564">
        <v>2</v>
      </c>
      <c r="E564">
        <v>85</v>
      </c>
      <c r="F564">
        <v>65</v>
      </c>
      <c r="G564">
        <v>20</v>
      </c>
      <c r="H564">
        <v>20.9</v>
      </c>
      <c r="I564" t="str">
        <f>""</f>
        <v/>
      </c>
      <c r="J564" t="str">
        <f>""</f>
        <v/>
      </c>
      <c r="K564" t="str">
        <f>""</f>
        <v/>
      </c>
      <c r="L564" t="str">
        <f>""</f>
        <v/>
      </c>
      <c r="M564" s="114">
        <v>1295.32</v>
      </c>
      <c r="N564" s="7">
        <v>1295.32</v>
      </c>
      <c r="O564" s="7">
        <v>1295.32</v>
      </c>
      <c r="P564" s="7">
        <v>1295.32</v>
      </c>
      <c r="Q564">
        <v>1.3062</v>
      </c>
      <c r="R564">
        <v>1.3062</v>
      </c>
      <c r="S564">
        <v>1.3062</v>
      </c>
      <c r="T564">
        <v>1.3062</v>
      </c>
      <c r="U564">
        <f t="shared" si="262"/>
        <v>209</v>
      </c>
      <c r="V564">
        <f t="shared" si="262"/>
        <v>209</v>
      </c>
      <c r="W564">
        <f t="shared" si="262"/>
        <v>209</v>
      </c>
      <c r="X564">
        <f t="shared" si="262"/>
        <v>209</v>
      </c>
      <c r="Y564">
        <f t="shared" si="263"/>
        <v>36</v>
      </c>
      <c r="Z564">
        <f t="shared" si="263"/>
        <v>36</v>
      </c>
      <c r="AA564">
        <f t="shared" si="263"/>
        <v>36</v>
      </c>
      <c r="AB564">
        <f t="shared" si="263"/>
        <v>36</v>
      </c>
      <c r="AC564" s="212">
        <f t="shared" si="264"/>
        <v>5.3886778869668712E-3</v>
      </c>
      <c r="AD564" s="212">
        <f t="shared" si="264"/>
        <v>5.3886778869668712E-3</v>
      </c>
      <c r="AE564" s="212">
        <f t="shared" si="264"/>
        <v>5.3886778869668712E-3</v>
      </c>
      <c r="AF564" s="212">
        <f t="shared" si="264"/>
        <v>5.3886778869668712E-3</v>
      </c>
      <c r="AG564" s="166">
        <f t="shared" si="265"/>
        <v>1.2760000000000001E-4</v>
      </c>
      <c r="AH564" s="166">
        <f t="shared" si="265"/>
        <v>1.7219</v>
      </c>
      <c r="AI564" s="166">
        <f t="shared" si="265"/>
        <v>2</v>
      </c>
      <c r="AJ564" s="166">
        <f t="shared" si="265"/>
        <v>3.76611E-4</v>
      </c>
      <c r="AK564" s="114" t="str">
        <f>""</f>
        <v/>
      </c>
      <c r="AL564" s="7" t="str">
        <f>""</f>
        <v/>
      </c>
      <c r="AM564" s="7" t="str">
        <f>""</f>
        <v/>
      </c>
      <c r="AN564" s="7" t="str">
        <f>""</f>
        <v/>
      </c>
      <c r="AO564" s="7" t="str">
        <f>""</f>
        <v/>
      </c>
      <c r="AP564" s="7" t="str">
        <f>""</f>
        <v/>
      </c>
      <c r="AQ564" s="7" t="str">
        <f>""</f>
        <v/>
      </c>
      <c r="AR564" s="7" t="str">
        <f>""</f>
        <v/>
      </c>
      <c r="AS564" s="7" t="str">
        <f>""</f>
        <v/>
      </c>
      <c r="AT564" s="7" t="str">
        <f>""</f>
        <v/>
      </c>
      <c r="AU564" s="7" t="str">
        <f>""</f>
        <v/>
      </c>
      <c r="AV564" s="7" t="str">
        <f>""</f>
        <v/>
      </c>
      <c r="AW564" s="7" t="str">
        <f>""</f>
        <v/>
      </c>
      <c r="AX564" s="7" t="str">
        <f>""</f>
        <v/>
      </c>
      <c r="AY564" s="7" t="str">
        <f>""</f>
        <v/>
      </c>
      <c r="AZ564" s="118">
        <f t="shared" si="266"/>
        <v>0.9</v>
      </c>
      <c r="BA564" s="121" t="str">
        <f>""</f>
        <v/>
      </c>
      <c r="BB564" s="121" t="str">
        <f>""</f>
        <v/>
      </c>
      <c r="BC564" s="121" t="str">
        <f>""</f>
        <v/>
      </c>
    </row>
    <row r="565" spans="1:55" x14ac:dyDescent="0.25">
      <c r="A565" t="str">
        <f t="shared" si="261"/>
        <v>2857520</v>
      </c>
      <c r="D565">
        <v>2</v>
      </c>
      <c r="E565">
        <v>85</v>
      </c>
      <c r="F565">
        <v>75</v>
      </c>
      <c r="G565">
        <v>20</v>
      </c>
      <c r="H565">
        <v>20.9</v>
      </c>
      <c r="I565" t="str">
        <f>""</f>
        <v/>
      </c>
      <c r="J565" t="str">
        <f>""</f>
        <v/>
      </c>
      <c r="K565" t="str">
        <f>""</f>
        <v/>
      </c>
      <c r="L565" t="str">
        <f>""</f>
        <v/>
      </c>
      <c r="M565" s="114">
        <v>1544.42</v>
      </c>
      <c r="N565" s="7">
        <v>1544.42</v>
      </c>
      <c r="O565" s="7">
        <v>1544.42</v>
      </c>
      <c r="P565" s="7">
        <v>1544.42</v>
      </c>
      <c r="Q565">
        <v>1.3062</v>
      </c>
      <c r="R565">
        <v>1.3062</v>
      </c>
      <c r="S565">
        <v>1.3062</v>
      </c>
      <c r="T565">
        <v>1.3062</v>
      </c>
      <c r="U565">
        <f t="shared" si="262"/>
        <v>249</v>
      </c>
      <c r="V565">
        <f t="shared" si="262"/>
        <v>249</v>
      </c>
      <c r="W565">
        <f t="shared" si="262"/>
        <v>249</v>
      </c>
      <c r="X565">
        <f t="shared" si="262"/>
        <v>249</v>
      </c>
      <c r="Y565">
        <f t="shared" si="263"/>
        <v>43</v>
      </c>
      <c r="Z565">
        <f t="shared" si="263"/>
        <v>43</v>
      </c>
      <c r="AA565">
        <f t="shared" si="263"/>
        <v>43</v>
      </c>
      <c r="AB565">
        <f t="shared" si="263"/>
        <v>43</v>
      </c>
      <c r="AC565" s="212">
        <f t="shared" si="264"/>
        <v>7.8088414142560838E-3</v>
      </c>
      <c r="AD565" s="212">
        <f t="shared" si="264"/>
        <v>7.8088414142560838E-3</v>
      </c>
      <c r="AE565" s="212">
        <f t="shared" si="264"/>
        <v>7.8088414142560838E-3</v>
      </c>
      <c r="AF565" s="212">
        <f t="shared" si="264"/>
        <v>7.8088414142560838E-3</v>
      </c>
      <c r="AG565" s="166">
        <f t="shared" si="265"/>
        <v>1.2760000000000001E-4</v>
      </c>
      <c r="AH565" s="166">
        <f t="shared" si="265"/>
        <v>1.7219</v>
      </c>
      <c r="AI565" s="166">
        <f t="shared" si="265"/>
        <v>2</v>
      </c>
      <c r="AJ565" s="166">
        <f t="shared" si="265"/>
        <v>3.76611E-4</v>
      </c>
      <c r="AK565" s="114" t="str">
        <f>""</f>
        <v/>
      </c>
      <c r="AL565" s="7" t="str">
        <f>""</f>
        <v/>
      </c>
      <c r="AM565" s="7" t="str">
        <f>""</f>
        <v/>
      </c>
      <c r="AN565" s="7" t="str">
        <f>""</f>
        <v/>
      </c>
      <c r="AO565" s="7" t="str">
        <f>""</f>
        <v/>
      </c>
      <c r="AP565" s="7" t="str">
        <f>""</f>
        <v/>
      </c>
      <c r="AQ565" s="7" t="str">
        <f>""</f>
        <v/>
      </c>
      <c r="AR565" s="7" t="str">
        <f>""</f>
        <v/>
      </c>
      <c r="AS565" s="7" t="str">
        <f>""</f>
        <v/>
      </c>
      <c r="AT565" s="7" t="str">
        <f>""</f>
        <v/>
      </c>
      <c r="AU565" s="7" t="str">
        <f>""</f>
        <v/>
      </c>
      <c r="AV565" s="7" t="str">
        <f>""</f>
        <v/>
      </c>
      <c r="AW565" s="7" t="str">
        <f>""</f>
        <v/>
      </c>
      <c r="AX565" s="7" t="str">
        <f>""</f>
        <v/>
      </c>
      <c r="AY565" s="7" t="str">
        <f>""</f>
        <v/>
      </c>
      <c r="AZ565" s="118">
        <f t="shared" si="266"/>
        <v>1</v>
      </c>
      <c r="BA565" s="121" t="str">
        <f>""</f>
        <v/>
      </c>
      <c r="BB565" s="121" t="str">
        <f>""</f>
        <v/>
      </c>
      <c r="BC565" s="121" t="str">
        <f>""</f>
        <v/>
      </c>
    </row>
    <row r="566" spans="1:55" x14ac:dyDescent="0.25">
      <c r="A566" t="str">
        <f t="shared" si="261"/>
        <v>2858520</v>
      </c>
      <c r="D566">
        <v>2</v>
      </c>
      <c r="E566">
        <v>85</v>
      </c>
      <c r="F566">
        <v>85</v>
      </c>
      <c r="G566">
        <v>20</v>
      </c>
      <c r="H566">
        <v>20.9</v>
      </c>
      <c r="I566" t="str">
        <f>""</f>
        <v/>
      </c>
      <c r="J566" t="str">
        <f>""</f>
        <v/>
      </c>
      <c r="K566" t="str">
        <f>""</f>
        <v/>
      </c>
      <c r="L566" t="str">
        <f>""</f>
        <v/>
      </c>
      <c r="M566" s="114">
        <v>1793.52</v>
      </c>
      <c r="N566" s="7">
        <v>1793.52</v>
      </c>
      <c r="O566" s="7">
        <v>1793.52</v>
      </c>
      <c r="P566" s="7">
        <v>1793.52</v>
      </c>
      <c r="Q566">
        <v>1.3062</v>
      </c>
      <c r="R566">
        <v>1.3062</v>
      </c>
      <c r="S566">
        <v>1.3062</v>
      </c>
      <c r="T566">
        <v>1.3062</v>
      </c>
      <c r="U566">
        <f t="shared" si="262"/>
        <v>289</v>
      </c>
      <c r="V566">
        <f t="shared" si="262"/>
        <v>289</v>
      </c>
      <c r="W566">
        <f t="shared" si="262"/>
        <v>289</v>
      </c>
      <c r="X566">
        <f t="shared" si="262"/>
        <v>289</v>
      </c>
      <c r="Y566">
        <f t="shared" si="263"/>
        <v>50</v>
      </c>
      <c r="Z566">
        <f t="shared" si="263"/>
        <v>50</v>
      </c>
      <c r="AA566">
        <f t="shared" si="263"/>
        <v>50</v>
      </c>
      <c r="AB566">
        <f t="shared" si="263"/>
        <v>50</v>
      </c>
      <c r="AC566" s="212">
        <f t="shared" si="264"/>
        <v>1.0714164433587619E-2</v>
      </c>
      <c r="AD566" s="212">
        <f t="shared" si="264"/>
        <v>1.0714164433587619E-2</v>
      </c>
      <c r="AE566" s="212">
        <f t="shared" si="264"/>
        <v>1.0714164433587619E-2</v>
      </c>
      <c r="AF566" s="212">
        <f t="shared" si="264"/>
        <v>1.0714164433587619E-2</v>
      </c>
      <c r="AG566" s="166">
        <f t="shared" si="265"/>
        <v>1.2760000000000001E-4</v>
      </c>
      <c r="AH566" s="166">
        <f t="shared" si="265"/>
        <v>1.7219</v>
      </c>
      <c r="AI566" s="166">
        <f t="shared" si="265"/>
        <v>2</v>
      </c>
      <c r="AJ566" s="166">
        <f t="shared" si="265"/>
        <v>3.76611E-4</v>
      </c>
      <c r="AK566" s="114" t="str">
        <f>""</f>
        <v/>
      </c>
      <c r="AL566" s="7" t="str">
        <f>""</f>
        <v/>
      </c>
      <c r="AM566" s="7" t="str">
        <f>""</f>
        <v/>
      </c>
      <c r="AN566" s="7" t="str">
        <f>""</f>
        <v/>
      </c>
      <c r="AO566" s="7" t="str">
        <f>""</f>
        <v/>
      </c>
      <c r="AP566" s="7" t="str">
        <f>""</f>
        <v/>
      </c>
      <c r="AQ566" s="7" t="str">
        <f>""</f>
        <v/>
      </c>
      <c r="AR566" s="7" t="str">
        <f>""</f>
        <v/>
      </c>
      <c r="AS566" s="7" t="str">
        <f>""</f>
        <v/>
      </c>
      <c r="AT566" s="7" t="str">
        <f>""</f>
        <v/>
      </c>
      <c r="AU566" s="7" t="str">
        <f>""</f>
        <v/>
      </c>
      <c r="AV566" s="7" t="str">
        <f>""</f>
        <v/>
      </c>
      <c r="AW566" s="7" t="str">
        <f>""</f>
        <v/>
      </c>
      <c r="AX566" s="7" t="str">
        <f>""</f>
        <v/>
      </c>
      <c r="AY566" s="7" t="str">
        <f>""</f>
        <v/>
      </c>
      <c r="AZ566" s="118">
        <f t="shared" si="266"/>
        <v>1.1000000000000001</v>
      </c>
      <c r="BA566" s="121" t="str">
        <f>""</f>
        <v/>
      </c>
      <c r="BB566" s="121" t="str">
        <f>""</f>
        <v/>
      </c>
      <c r="BC566" s="121" t="str">
        <f>""</f>
        <v/>
      </c>
    </row>
    <row r="567" spans="1:55" x14ac:dyDescent="0.25">
      <c r="A567" t="str">
        <f t="shared" si="261"/>
        <v>2859520</v>
      </c>
      <c r="D567">
        <v>2</v>
      </c>
      <c r="E567">
        <v>85</v>
      </c>
      <c r="F567">
        <v>95</v>
      </c>
      <c r="G567">
        <v>20</v>
      </c>
      <c r="H567">
        <v>20.9</v>
      </c>
      <c r="I567" t="str">
        <f>""</f>
        <v/>
      </c>
      <c r="J567" t="str">
        <f>""</f>
        <v/>
      </c>
      <c r="K567" t="str">
        <f>""</f>
        <v/>
      </c>
      <c r="L567" t="str">
        <f>""</f>
        <v/>
      </c>
      <c r="M567" s="114">
        <v>2042.62</v>
      </c>
      <c r="N567" s="7">
        <v>2042.62</v>
      </c>
      <c r="O567" s="7">
        <v>2042.62</v>
      </c>
      <c r="P567" s="7">
        <v>2042.62</v>
      </c>
      <c r="Q567">
        <v>1.3062</v>
      </c>
      <c r="R567">
        <v>1.3062</v>
      </c>
      <c r="S567">
        <v>1.3062</v>
      </c>
      <c r="T567">
        <v>1.3062</v>
      </c>
      <c r="U567">
        <f t="shared" si="262"/>
        <v>330</v>
      </c>
      <c r="V567">
        <f t="shared" si="262"/>
        <v>330</v>
      </c>
      <c r="W567">
        <f t="shared" si="262"/>
        <v>330</v>
      </c>
      <c r="X567">
        <f t="shared" si="262"/>
        <v>330</v>
      </c>
      <c r="Y567">
        <f t="shared" si="263"/>
        <v>57</v>
      </c>
      <c r="Z567">
        <f t="shared" si="263"/>
        <v>57</v>
      </c>
      <c r="AA567">
        <f t="shared" si="263"/>
        <v>57</v>
      </c>
      <c r="AB567">
        <f t="shared" si="263"/>
        <v>57</v>
      </c>
      <c r="AC567" s="212">
        <f t="shared" si="264"/>
        <v>1.4118933897339418E-2</v>
      </c>
      <c r="AD567" s="212">
        <f t="shared" si="264"/>
        <v>1.4118933897339418E-2</v>
      </c>
      <c r="AE567" s="212">
        <f t="shared" si="264"/>
        <v>1.4118933897339418E-2</v>
      </c>
      <c r="AF567" s="212">
        <f t="shared" si="264"/>
        <v>1.4118933897339418E-2</v>
      </c>
      <c r="AG567" s="166">
        <f t="shared" si="265"/>
        <v>1.2760000000000001E-4</v>
      </c>
      <c r="AH567" s="166">
        <f t="shared" si="265"/>
        <v>1.7219</v>
      </c>
      <c r="AI567" s="166">
        <f t="shared" si="265"/>
        <v>2</v>
      </c>
      <c r="AJ567" s="166">
        <f t="shared" si="265"/>
        <v>3.76611E-4</v>
      </c>
      <c r="AK567" s="114" t="str">
        <f>""</f>
        <v/>
      </c>
      <c r="AL567" s="7" t="str">
        <f>""</f>
        <v/>
      </c>
      <c r="AM567" s="7" t="str">
        <f>""</f>
        <v/>
      </c>
      <c r="AN567" s="7" t="str">
        <f>""</f>
        <v/>
      </c>
      <c r="AO567" s="7" t="str">
        <f>""</f>
        <v/>
      </c>
      <c r="AP567" s="7" t="str">
        <f>""</f>
        <v/>
      </c>
      <c r="AQ567" s="7" t="str">
        <f>""</f>
        <v/>
      </c>
      <c r="AR567" s="7" t="str">
        <f>""</f>
        <v/>
      </c>
      <c r="AS567" s="7" t="str">
        <f>""</f>
        <v/>
      </c>
      <c r="AT567" s="7" t="str">
        <f>""</f>
        <v/>
      </c>
      <c r="AU567" s="7" t="str">
        <f>""</f>
        <v/>
      </c>
      <c r="AV567" s="7" t="str">
        <f>""</f>
        <v/>
      </c>
      <c r="AW567" s="7" t="str">
        <f>""</f>
        <v/>
      </c>
      <c r="AX567" s="7" t="str">
        <f>""</f>
        <v/>
      </c>
      <c r="AY567" s="7" t="str">
        <f>""</f>
        <v/>
      </c>
      <c r="AZ567" s="118">
        <f t="shared" si="266"/>
        <v>1.3</v>
      </c>
      <c r="BA567" s="121" t="str">
        <f>""</f>
        <v/>
      </c>
      <c r="BB567" s="121" t="str">
        <f>""</f>
        <v/>
      </c>
      <c r="BC567" s="121" t="str">
        <f>""</f>
        <v/>
      </c>
    </row>
    <row r="568" spans="1:55" x14ac:dyDescent="0.25">
      <c r="A568" t="str">
        <f t="shared" si="261"/>
        <v>28510520</v>
      </c>
      <c r="D568">
        <v>2</v>
      </c>
      <c r="E568">
        <v>85</v>
      </c>
      <c r="F568">
        <v>105</v>
      </c>
      <c r="G568">
        <v>20</v>
      </c>
      <c r="H568">
        <v>20.9</v>
      </c>
      <c r="I568" t="str">
        <f>""</f>
        <v/>
      </c>
      <c r="J568" t="str">
        <f>""</f>
        <v/>
      </c>
      <c r="K568" t="str">
        <f>""</f>
        <v/>
      </c>
      <c r="L568" t="str">
        <f>""</f>
        <v/>
      </c>
      <c r="M568" s="114">
        <v>2291.7199999999998</v>
      </c>
      <c r="N568" s="7">
        <v>2291.7199999999998</v>
      </c>
      <c r="O568" s="7">
        <v>2291.7199999999998</v>
      </c>
      <c r="P568" s="7">
        <v>2291.7199999999998</v>
      </c>
      <c r="Q568">
        <v>1.3062</v>
      </c>
      <c r="R568">
        <v>1.3062</v>
      </c>
      <c r="S568">
        <v>1.3062</v>
      </c>
      <c r="T568">
        <v>1.3062</v>
      </c>
      <c r="U568">
        <f t="shared" si="262"/>
        <v>370</v>
      </c>
      <c r="V568">
        <f t="shared" si="262"/>
        <v>370</v>
      </c>
      <c r="W568">
        <f t="shared" si="262"/>
        <v>370</v>
      </c>
      <c r="X568">
        <f t="shared" si="262"/>
        <v>370</v>
      </c>
      <c r="Y568">
        <f t="shared" si="263"/>
        <v>64</v>
      </c>
      <c r="Z568">
        <f t="shared" si="263"/>
        <v>64</v>
      </c>
      <c r="AA568">
        <f t="shared" si="263"/>
        <v>64</v>
      </c>
      <c r="AB568">
        <f t="shared" si="263"/>
        <v>64</v>
      </c>
      <c r="AC568" s="212">
        <f t="shared" si="264"/>
        <v>1.8036884554768661E-2</v>
      </c>
      <c r="AD568" s="212">
        <f t="shared" si="264"/>
        <v>1.8036884554768661E-2</v>
      </c>
      <c r="AE568" s="212">
        <f t="shared" si="264"/>
        <v>1.8036884554768661E-2</v>
      </c>
      <c r="AF568" s="212">
        <f t="shared" si="264"/>
        <v>1.8036884554768661E-2</v>
      </c>
      <c r="AG568" s="166">
        <f t="shared" si="265"/>
        <v>1.2760000000000001E-4</v>
      </c>
      <c r="AH568" s="166">
        <f t="shared" si="265"/>
        <v>1.7219</v>
      </c>
      <c r="AI568" s="166">
        <f t="shared" si="265"/>
        <v>2</v>
      </c>
      <c r="AJ568" s="166">
        <f t="shared" si="265"/>
        <v>3.76611E-4</v>
      </c>
      <c r="AK568" s="114" t="str">
        <f>""</f>
        <v/>
      </c>
      <c r="AL568" s="7" t="str">
        <f>""</f>
        <v/>
      </c>
      <c r="AM568" s="7" t="str">
        <f>""</f>
        <v/>
      </c>
      <c r="AN568" s="7" t="str">
        <f>""</f>
        <v/>
      </c>
      <c r="AO568" s="7" t="str">
        <f>""</f>
        <v/>
      </c>
      <c r="AP568" s="7" t="str">
        <f>""</f>
        <v/>
      </c>
      <c r="AQ568" s="7" t="str">
        <f>""</f>
        <v/>
      </c>
      <c r="AR568" s="7" t="str">
        <f>""</f>
        <v/>
      </c>
      <c r="AS568" s="7" t="str">
        <f>""</f>
        <v/>
      </c>
      <c r="AT568" s="7" t="str">
        <f>""</f>
        <v/>
      </c>
      <c r="AU568" s="7" t="str">
        <f>""</f>
        <v/>
      </c>
      <c r="AV568" s="7" t="str">
        <f>""</f>
        <v/>
      </c>
      <c r="AW568" s="7" t="str">
        <f>""</f>
        <v/>
      </c>
      <c r="AX568" s="7" t="str">
        <f>""</f>
        <v/>
      </c>
      <c r="AY568" s="7" t="str">
        <f>""</f>
        <v/>
      </c>
      <c r="AZ568" s="118">
        <f t="shared" si="266"/>
        <v>1.4</v>
      </c>
      <c r="BA568" s="121" t="str">
        <f>""</f>
        <v/>
      </c>
      <c r="BB568" s="121" t="str">
        <f>""</f>
        <v/>
      </c>
      <c r="BC568" s="121" t="str">
        <f>""</f>
        <v/>
      </c>
    </row>
    <row r="569" spans="1:55" x14ac:dyDescent="0.25">
      <c r="A569" t="str">
        <f t="shared" si="261"/>
        <v>28511520</v>
      </c>
      <c r="D569">
        <v>2</v>
      </c>
      <c r="E569">
        <v>85</v>
      </c>
      <c r="F569">
        <v>115</v>
      </c>
      <c r="G569">
        <v>20</v>
      </c>
      <c r="H569">
        <v>20.9</v>
      </c>
      <c r="I569" t="str">
        <f>""</f>
        <v/>
      </c>
      <c r="J569" t="str">
        <f>""</f>
        <v/>
      </c>
      <c r="K569" t="str">
        <f>""</f>
        <v/>
      </c>
      <c r="L569" t="str">
        <f>""</f>
        <v/>
      </c>
      <c r="M569" s="114">
        <v>2540.8200000000002</v>
      </c>
      <c r="N569" s="7">
        <v>2540.8200000000002</v>
      </c>
      <c r="O569" s="7">
        <v>2540.8200000000002</v>
      </c>
      <c r="P569" s="7">
        <v>2540.8200000000002</v>
      </c>
      <c r="Q569">
        <v>1.3062</v>
      </c>
      <c r="R569">
        <v>1.3062</v>
      </c>
      <c r="S569">
        <v>1.3062</v>
      </c>
      <c r="T569">
        <v>1.3062</v>
      </c>
      <c r="U569">
        <f t="shared" si="262"/>
        <v>410</v>
      </c>
      <c r="V569">
        <f t="shared" si="262"/>
        <v>410</v>
      </c>
      <c r="W569">
        <f t="shared" si="262"/>
        <v>410</v>
      </c>
      <c r="X569">
        <f t="shared" si="262"/>
        <v>410</v>
      </c>
      <c r="Y569">
        <f t="shared" si="263"/>
        <v>71</v>
      </c>
      <c r="Z569">
        <f t="shared" si="263"/>
        <v>71</v>
      </c>
      <c r="AA569">
        <f t="shared" si="263"/>
        <v>71</v>
      </c>
      <c r="AB569">
        <f t="shared" si="263"/>
        <v>71</v>
      </c>
      <c r="AC569" s="212">
        <f t="shared" si="264"/>
        <v>2.2481285474911253E-2</v>
      </c>
      <c r="AD569" s="212">
        <f t="shared" si="264"/>
        <v>2.2481285474911253E-2</v>
      </c>
      <c r="AE569" s="212">
        <f t="shared" si="264"/>
        <v>2.2481285474911253E-2</v>
      </c>
      <c r="AF569" s="212">
        <f t="shared" si="264"/>
        <v>2.2481285474911253E-2</v>
      </c>
      <c r="AG569" s="166">
        <f t="shared" si="265"/>
        <v>1.2760000000000001E-4</v>
      </c>
      <c r="AH569" s="166">
        <f t="shared" si="265"/>
        <v>1.7219</v>
      </c>
      <c r="AI569" s="166">
        <f t="shared" si="265"/>
        <v>2</v>
      </c>
      <c r="AJ569" s="166">
        <f t="shared" si="265"/>
        <v>3.76611E-4</v>
      </c>
      <c r="AK569" s="114" t="str">
        <f>""</f>
        <v/>
      </c>
      <c r="AL569" s="7" t="str">
        <f>""</f>
        <v/>
      </c>
      <c r="AM569" s="7" t="str">
        <f>""</f>
        <v/>
      </c>
      <c r="AN569" s="7" t="str">
        <f>""</f>
        <v/>
      </c>
      <c r="AO569" s="7" t="str">
        <f>""</f>
        <v/>
      </c>
      <c r="AP569" s="7" t="str">
        <f>""</f>
        <v/>
      </c>
      <c r="AQ569" s="7" t="str">
        <f>""</f>
        <v/>
      </c>
      <c r="AR569" s="7" t="str">
        <f>""</f>
        <v/>
      </c>
      <c r="AS569" s="7" t="str">
        <f>""</f>
        <v/>
      </c>
      <c r="AT569" s="7" t="str">
        <f>""</f>
        <v/>
      </c>
      <c r="AU569" s="7" t="str">
        <f>""</f>
        <v/>
      </c>
      <c r="AV569" s="7" t="str">
        <f>""</f>
        <v/>
      </c>
      <c r="AW569" s="7" t="str">
        <f>""</f>
        <v/>
      </c>
      <c r="AX569" s="7" t="str">
        <f>""</f>
        <v/>
      </c>
      <c r="AY569" s="7" t="str">
        <f>""</f>
        <v/>
      </c>
      <c r="AZ569" s="118">
        <f t="shared" si="266"/>
        <v>1.5</v>
      </c>
      <c r="BA569" s="121" t="str">
        <f>""</f>
        <v/>
      </c>
      <c r="BB569" s="121" t="str">
        <f>""</f>
        <v/>
      </c>
      <c r="BC569" s="121" t="str">
        <f>""</f>
        <v/>
      </c>
    </row>
    <row r="570" spans="1:55" x14ac:dyDescent="0.25">
      <c r="A570" t="str">
        <f t="shared" si="261"/>
        <v>28513520</v>
      </c>
      <c r="D570">
        <v>2</v>
      </c>
      <c r="E570">
        <v>85</v>
      </c>
      <c r="F570">
        <v>135</v>
      </c>
      <c r="G570">
        <v>20</v>
      </c>
      <c r="H570">
        <v>20.9</v>
      </c>
      <c r="I570" t="str">
        <f>""</f>
        <v/>
      </c>
      <c r="J570" t="str">
        <f>""</f>
        <v/>
      </c>
      <c r="K570" t="str">
        <f>""</f>
        <v/>
      </c>
      <c r="L570" t="str">
        <f>""</f>
        <v/>
      </c>
      <c r="M570" s="114">
        <v>3039.02</v>
      </c>
      <c r="N570" s="7">
        <v>3039.02</v>
      </c>
      <c r="O570" s="7">
        <v>3039.02</v>
      </c>
      <c r="P570" s="7">
        <v>3039.02</v>
      </c>
      <c r="Q570">
        <v>1.3062</v>
      </c>
      <c r="R570">
        <v>1.3062</v>
      </c>
      <c r="S570">
        <v>1.3062</v>
      </c>
      <c r="T570">
        <v>1.3062</v>
      </c>
      <c r="U570">
        <f t="shared" si="262"/>
        <v>490</v>
      </c>
      <c r="V570">
        <f t="shared" si="262"/>
        <v>490</v>
      </c>
      <c r="W570">
        <f t="shared" si="262"/>
        <v>490</v>
      </c>
      <c r="X570">
        <f t="shared" si="262"/>
        <v>490</v>
      </c>
      <c r="Y570">
        <f t="shared" si="263"/>
        <v>84</v>
      </c>
      <c r="Z570">
        <f t="shared" si="263"/>
        <v>84</v>
      </c>
      <c r="AA570">
        <f t="shared" si="263"/>
        <v>84</v>
      </c>
      <c r="AB570">
        <f t="shared" si="263"/>
        <v>84</v>
      </c>
      <c r="AC570" s="212">
        <f t="shared" si="264"/>
        <v>3.2249038801616864E-2</v>
      </c>
      <c r="AD570" s="212">
        <f t="shared" si="264"/>
        <v>3.2249038801616864E-2</v>
      </c>
      <c r="AE570" s="212">
        <f t="shared" si="264"/>
        <v>3.2249038801616864E-2</v>
      </c>
      <c r="AF570" s="212">
        <f t="shared" si="264"/>
        <v>3.2249038801616864E-2</v>
      </c>
      <c r="AG570" s="166">
        <f t="shared" si="265"/>
        <v>1.2760000000000001E-4</v>
      </c>
      <c r="AH570" s="166">
        <f t="shared" si="265"/>
        <v>1.7219</v>
      </c>
      <c r="AI570" s="166">
        <f t="shared" si="265"/>
        <v>2</v>
      </c>
      <c r="AJ570" s="166">
        <f t="shared" si="265"/>
        <v>3.76611E-4</v>
      </c>
      <c r="AK570" s="114" t="str">
        <f>""</f>
        <v/>
      </c>
      <c r="AL570" s="7" t="str">
        <f>""</f>
        <v/>
      </c>
      <c r="AM570" s="7" t="str">
        <f>""</f>
        <v/>
      </c>
      <c r="AN570" s="7" t="str">
        <f>""</f>
        <v/>
      </c>
      <c r="AO570" s="7" t="str">
        <f>""</f>
        <v/>
      </c>
      <c r="AP570" s="7" t="str">
        <f>""</f>
        <v/>
      </c>
      <c r="AQ570" s="7" t="str">
        <f>""</f>
        <v/>
      </c>
      <c r="AR570" s="7" t="str">
        <f>""</f>
        <v/>
      </c>
      <c r="AS570" s="7" t="str">
        <f>""</f>
        <v/>
      </c>
      <c r="AT570" s="7" t="str">
        <f>""</f>
        <v/>
      </c>
      <c r="AU570" s="7" t="str">
        <f>""</f>
        <v/>
      </c>
      <c r="AV570" s="7" t="str">
        <f>""</f>
        <v/>
      </c>
      <c r="AW570" s="7" t="str">
        <f>""</f>
        <v/>
      </c>
      <c r="AX570" s="7" t="str">
        <f>""</f>
        <v/>
      </c>
      <c r="AY570" s="7" t="str">
        <f>""</f>
        <v/>
      </c>
      <c r="AZ570" s="118">
        <f t="shared" si="266"/>
        <v>1.8</v>
      </c>
      <c r="BA570" s="121" t="str">
        <f>""</f>
        <v/>
      </c>
      <c r="BB570" s="121" t="str">
        <f>""</f>
        <v/>
      </c>
      <c r="BC570" s="121" t="str">
        <f>""</f>
        <v/>
      </c>
    </row>
    <row r="571" spans="1:55" x14ac:dyDescent="0.25">
      <c r="A571" t="str">
        <f t="shared" si="261"/>
        <v>28515520</v>
      </c>
      <c r="D571">
        <v>2</v>
      </c>
      <c r="E571">
        <v>85</v>
      </c>
      <c r="F571">
        <v>155</v>
      </c>
      <c r="G571">
        <v>20</v>
      </c>
      <c r="H571">
        <v>20.9</v>
      </c>
      <c r="I571" t="str">
        <f>""</f>
        <v/>
      </c>
      <c r="J571" t="str">
        <f>""</f>
        <v/>
      </c>
      <c r="K571" t="str">
        <f>""</f>
        <v/>
      </c>
      <c r="L571" t="str">
        <f>""</f>
        <v/>
      </c>
      <c r="M571" s="114">
        <v>3537.22</v>
      </c>
      <c r="N571" s="7">
        <v>3537.22</v>
      </c>
      <c r="O571" s="7">
        <v>3537.22</v>
      </c>
      <c r="P571" s="7">
        <v>3537.22</v>
      </c>
      <c r="Q571">
        <v>1.3062</v>
      </c>
      <c r="R571">
        <v>1.3062</v>
      </c>
      <c r="S571">
        <v>1.3062</v>
      </c>
      <c r="T571">
        <v>1.3062</v>
      </c>
      <c r="U571">
        <f t="shared" si="262"/>
        <v>571</v>
      </c>
      <c r="V571">
        <f t="shared" si="262"/>
        <v>571</v>
      </c>
      <c r="W571">
        <f t="shared" si="262"/>
        <v>571</v>
      </c>
      <c r="X571">
        <f t="shared" si="262"/>
        <v>571</v>
      </c>
      <c r="Y571">
        <f t="shared" si="263"/>
        <v>98</v>
      </c>
      <c r="Z571">
        <f t="shared" si="263"/>
        <v>98</v>
      </c>
      <c r="AA571">
        <f t="shared" si="263"/>
        <v>98</v>
      </c>
      <c r="AB571">
        <f t="shared" si="263"/>
        <v>98</v>
      </c>
      <c r="AC571" s="212">
        <f t="shared" si="264"/>
        <v>4.4882245943950252E-2</v>
      </c>
      <c r="AD571" s="212">
        <f t="shared" si="264"/>
        <v>4.4882245943950252E-2</v>
      </c>
      <c r="AE571" s="212">
        <f t="shared" si="264"/>
        <v>4.4882245943950252E-2</v>
      </c>
      <c r="AF571" s="212">
        <f t="shared" si="264"/>
        <v>4.4882245943950252E-2</v>
      </c>
      <c r="AG571" s="166">
        <f t="shared" si="265"/>
        <v>1.2760000000000001E-4</v>
      </c>
      <c r="AH571" s="166">
        <f t="shared" si="265"/>
        <v>1.7219</v>
      </c>
      <c r="AI571" s="166">
        <f t="shared" si="265"/>
        <v>2</v>
      </c>
      <c r="AJ571" s="166">
        <f t="shared" si="265"/>
        <v>3.76611E-4</v>
      </c>
      <c r="AK571" s="114" t="str">
        <f>""</f>
        <v/>
      </c>
      <c r="AL571" s="7" t="str">
        <f>""</f>
        <v/>
      </c>
      <c r="AM571" s="7" t="str">
        <f>""</f>
        <v/>
      </c>
      <c r="AN571" s="7" t="str">
        <f>""</f>
        <v/>
      </c>
      <c r="AO571" s="7" t="str">
        <f>""</f>
        <v/>
      </c>
      <c r="AP571" s="7" t="str">
        <f>""</f>
        <v/>
      </c>
      <c r="AQ571" s="7" t="str">
        <f>""</f>
        <v/>
      </c>
      <c r="AR571" s="7" t="str">
        <f>""</f>
        <v/>
      </c>
      <c r="AS571" s="7" t="str">
        <f>""</f>
        <v/>
      </c>
      <c r="AT571" s="7" t="str">
        <f>""</f>
        <v/>
      </c>
      <c r="AU571" s="7" t="str">
        <f>""</f>
        <v/>
      </c>
      <c r="AV571" s="7" t="str">
        <f>""</f>
        <v/>
      </c>
      <c r="AW571" s="7" t="str">
        <f>""</f>
        <v/>
      </c>
      <c r="AX571" s="7" t="str">
        <f>""</f>
        <v/>
      </c>
      <c r="AY571" s="7" t="str">
        <f>""</f>
        <v/>
      </c>
      <c r="AZ571" s="118">
        <f t="shared" si="266"/>
        <v>2.1</v>
      </c>
      <c r="BA571" s="121" t="str">
        <f>""</f>
        <v/>
      </c>
      <c r="BB571" s="121" t="str">
        <f>""</f>
        <v/>
      </c>
      <c r="BC571" s="121" t="str">
        <f>""</f>
        <v/>
      </c>
    </row>
    <row r="572" spans="1:55" x14ac:dyDescent="0.25">
      <c r="A572" t="str">
        <f t="shared" si="261"/>
        <v>28517520</v>
      </c>
      <c r="D572">
        <v>2</v>
      </c>
      <c r="E572">
        <v>85</v>
      </c>
      <c r="F572">
        <v>175</v>
      </c>
      <c r="G572">
        <v>20</v>
      </c>
      <c r="H572">
        <v>20.9</v>
      </c>
      <c r="I572" t="str">
        <f>""</f>
        <v/>
      </c>
      <c r="J572" t="str">
        <f>""</f>
        <v/>
      </c>
      <c r="K572" t="str">
        <f>""</f>
        <v/>
      </c>
      <c r="L572" t="str">
        <f>""</f>
        <v/>
      </c>
      <c r="M572" s="114">
        <v>4035.42</v>
      </c>
      <c r="N572" s="7">
        <v>4035.42</v>
      </c>
      <c r="O572" s="7">
        <v>4035.42</v>
      </c>
      <c r="P572" s="7">
        <v>4035.42</v>
      </c>
      <c r="Q572">
        <v>1.3062</v>
      </c>
      <c r="R572">
        <v>1.3062</v>
      </c>
      <c r="S572">
        <v>1.3062</v>
      </c>
      <c r="T572">
        <v>1.3062</v>
      </c>
      <c r="U572">
        <f t="shared" si="262"/>
        <v>651</v>
      </c>
      <c r="V572">
        <f t="shared" si="262"/>
        <v>651</v>
      </c>
      <c r="W572">
        <f t="shared" si="262"/>
        <v>651</v>
      </c>
      <c r="X572">
        <f t="shared" si="262"/>
        <v>651</v>
      </c>
      <c r="Y572">
        <f t="shared" si="263"/>
        <v>112</v>
      </c>
      <c r="Z572">
        <f t="shared" si="263"/>
        <v>112</v>
      </c>
      <c r="AA572">
        <f t="shared" si="263"/>
        <v>112</v>
      </c>
      <c r="AB572">
        <f t="shared" si="263"/>
        <v>112</v>
      </c>
      <c r="AC572" s="212">
        <f t="shared" si="264"/>
        <v>5.9861648776333494E-2</v>
      </c>
      <c r="AD572" s="212">
        <f t="shared" si="264"/>
        <v>5.9861648776333494E-2</v>
      </c>
      <c r="AE572" s="212">
        <f t="shared" si="264"/>
        <v>5.9861648776333494E-2</v>
      </c>
      <c r="AF572" s="212">
        <f t="shared" si="264"/>
        <v>5.9861648776333494E-2</v>
      </c>
      <c r="AG572" s="166">
        <f t="shared" si="265"/>
        <v>1.2760000000000001E-4</v>
      </c>
      <c r="AH572" s="166">
        <f t="shared" si="265"/>
        <v>1.7219</v>
      </c>
      <c r="AI572" s="166">
        <f t="shared" si="265"/>
        <v>2</v>
      </c>
      <c r="AJ572" s="166">
        <f t="shared" si="265"/>
        <v>3.76611E-4</v>
      </c>
      <c r="AK572" s="114" t="str">
        <f>""</f>
        <v/>
      </c>
      <c r="AL572" s="7" t="str">
        <f>""</f>
        <v/>
      </c>
      <c r="AM572" s="7" t="str">
        <f>""</f>
        <v/>
      </c>
      <c r="AN572" s="7" t="str">
        <f>""</f>
        <v/>
      </c>
      <c r="AO572" s="7" t="str">
        <f>""</f>
        <v/>
      </c>
      <c r="AP572" s="7" t="str">
        <f>""</f>
        <v/>
      </c>
      <c r="AQ572" s="7" t="str">
        <f>""</f>
        <v/>
      </c>
      <c r="AR572" s="7" t="str">
        <f>""</f>
        <v/>
      </c>
      <c r="AS572" s="7" t="str">
        <f>""</f>
        <v/>
      </c>
      <c r="AT572" s="7" t="str">
        <f>""</f>
        <v/>
      </c>
      <c r="AU572" s="7" t="str">
        <f>""</f>
        <v/>
      </c>
      <c r="AV572" s="7" t="str">
        <f>""</f>
        <v/>
      </c>
      <c r="AW572" s="7" t="str">
        <f>""</f>
        <v/>
      </c>
      <c r="AX572" s="7" t="str">
        <f>""</f>
        <v/>
      </c>
      <c r="AY572" s="7" t="str">
        <f>""</f>
        <v/>
      </c>
      <c r="AZ572" s="118">
        <f t="shared" si="266"/>
        <v>2.2999999999999998</v>
      </c>
      <c r="BA572" s="121" t="str">
        <f>""</f>
        <v/>
      </c>
      <c r="BB572" s="121" t="str">
        <f>""</f>
        <v/>
      </c>
      <c r="BC572" s="121" t="str">
        <f>""</f>
        <v/>
      </c>
    </row>
    <row r="573" spans="1:55" x14ac:dyDescent="0.25">
      <c r="A573" t="str">
        <f t="shared" si="261"/>
        <v>28519520</v>
      </c>
      <c r="D573">
        <v>2</v>
      </c>
      <c r="E573">
        <v>85</v>
      </c>
      <c r="F573">
        <v>195</v>
      </c>
      <c r="G573">
        <v>20</v>
      </c>
      <c r="H573">
        <v>20.9</v>
      </c>
      <c r="I573" t="str">
        <f>""</f>
        <v/>
      </c>
      <c r="J573" t="str">
        <f>""</f>
        <v/>
      </c>
      <c r="K573" t="str">
        <f>""</f>
        <v/>
      </c>
      <c r="L573" t="str">
        <f>""</f>
        <v/>
      </c>
      <c r="M573" s="114">
        <v>4533.62</v>
      </c>
      <c r="N573" s="7">
        <v>4533.62</v>
      </c>
      <c r="O573" s="7">
        <v>4533.62</v>
      </c>
      <c r="P573" s="7">
        <v>4533.62</v>
      </c>
      <c r="Q573">
        <v>1.3062</v>
      </c>
      <c r="R573">
        <v>1.3062</v>
      </c>
      <c r="S573">
        <v>1.3062</v>
      </c>
      <c r="T573">
        <v>1.3062</v>
      </c>
      <c r="U573">
        <f t="shared" si="262"/>
        <v>732</v>
      </c>
      <c r="V573">
        <f t="shared" si="262"/>
        <v>732</v>
      </c>
      <c r="W573">
        <f t="shared" si="262"/>
        <v>732</v>
      </c>
      <c r="X573">
        <f t="shared" si="262"/>
        <v>732</v>
      </c>
      <c r="Y573">
        <f t="shared" si="263"/>
        <v>126</v>
      </c>
      <c r="Z573">
        <f t="shared" si="263"/>
        <v>126</v>
      </c>
      <c r="AA573">
        <f t="shared" si="263"/>
        <v>126</v>
      </c>
      <c r="AB573">
        <f t="shared" si="263"/>
        <v>126</v>
      </c>
      <c r="AC573" s="212">
        <f t="shared" si="264"/>
        <v>7.7278201769051716E-2</v>
      </c>
      <c r="AD573" s="212">
        <f t="shared" si="264"/>
        <v>7.7278201769051716E-2</v>
      </c>
      <c r="AE573" s="212">
        <f t="shared" si="264"/>
        <v>7.7278201769051716E-2</v>
      </c>
      <c r="AF573" s="212">
        <f t="shared" si="264"/>
        <v>7.7278201769051716E-2</v>
      </c>
      <c r="AG573" s="166">
        <f t="shared" si="265"/>
        <v>1.2760000000000001E-4</v>
      </c>
      <c r="AH573" s="166">
        <f t="shared" si="265"/>
        <v>1.7219</v>
      </c>
      <c r="AI573" s="166">
        <f t="shared" si="265"/>
        <v>2</v>
      </c>
      <c r="AJ573" s="166">
        <f t="shared" si="265"/>
        <v>3.76611E-4</v>
      </c>
      <c r="AK573" s="114" t="str">
        <f>""</f>
        <v/>
      </c>
      <c r="AL573" s="7" t="str">
        <f>""</f>
        <v/>
      </c>
      <c r="AM573" s="7" t="str">
        <f>""</f>
        <v/>
      </c>
      <c r="AN573" s="7" t="str">
        <f>""</f>
        <v/>
      </c>
      <c r="AO573" s="7" t="str">
        <f>""</f>
        <v/>
      </c>
      <c r="AP573" s="7" t="str">
        <f>""</f>
        <v/>
      </c>
      <c r="AQ573" s="7" t="str">
        <f>""</f>
        <v/>
      </c>
      <c r="AR573" s="7" t="str">
        <f>""</f>
        <v/>
      </c>
      <c r="AS573" s="7" t="str">
        <f>""</f>
        <v/>
      </c>
      <c r="AT573" s="7" t="str">
        <f>""</f>
        <v/>
      </c>
      <c r="AU573" s="7" t="str">
        <f>""</f>
        <v/>
      </c>
      <c r="AV573" s="7" t="str">
        <f>""</f>
        <v/>
      </c>
      <c r="AW573" s="7" t="str">
        <f>""</f>
        <v/>
      </c>
      <c r="AX573" s="7" t="str">
        <f>""</f>
        <v/>
      </c>
      <c r="AY573" s="7" t="str">
        <f>""</f>
        <v/>
      </c>
      <c r="AZ573" s="118">
        <f t="shared" si="266"/>
        <v>2.6</v>
      </c>
      <c r="BA573" s="121" t="str">
        <f>""</f>
        <v/>
      </c>
      <c r="BB573" s="121" t="str">
        <f>""</f>
        <v/>
      </c>
      <c r="BC573" s="121" t="str">
        <f>""</f>
        <v/>
      </c>
    </row>
    <row r="574" spans="1:55" x14ac:dyDescent="0.25">
      <c r="A574" t="str">
        <f t="shared" si="261"/>
        <v>28521520</v>
      </c>
      <c r="D574">
        <v>2</v>
      </c>
      <c r="E574">
        <v>85</v>
      </c>
      <c r="F574">
        <v>215</v>
      </c>
      <c r="G574">
        <v>20</v>
      </c>
      <c r="H574">
        <v>20.9</v>
      </c>
      <c r="I574" t="str">
        <f>""</f>
        <v/>
      </c>
      <c r="J574" t="str">
        <f>""</f>
        <v/>
      </c>
      <c r="K574" t="str">
        <f>""</f>
        <v/>
      </c>
      <c r="L574" t="str">
        <f>""</f>
        <v/>
      </c>
      <c r="M574" s="114">
        <v>5031.82</v>
      </c>
      <c r="N574" s="7">
        <v>5031.82</v>
      </c>
      <c r="O574" s="7">
        <v>5031.82</v>
      </c>
      <c r="P574" s="7">
        <v>5031.82</v>
      </c>
      <c r="Q574">
        <v>1.3062</v>
      </c>
      <c r="R574">
        <v>1.3062</v>
      </c>
      <c r="S574">
        <v>1.3062</v>
      </c>
      <c r="T574">
        <v>1.3062</v>
      </c>
      <c r="U574">
        <f t="shared" si="262"/>
        <v>812</v>
      </c>
      <c r="V574">
        <f t="shared" si="262"/>
        <v>812</v>
      </c>
      <c r="W574">
        <f t="shared" si="262"/>
        <v>812</v>
      </c>
      <c r="X574">
        <f t="shared" si="262"/>
        <v>812</v>
      </c>
      <c r="Y574">
        <f t="shared" si="263"/>
        <v>140</v>
      </c>
      <c r="Z574">
        <f t="shared" si="263"/>
        <v>140</v>
      </c>
      <c r="AA574">
        <f t="shared" si="263"/>
        <v>140</v>
      </c>
      <c r="AB574">
        <f t="shared" si="263"/>
        <v>140</v>
      </c>
      <c r="AC574" s="212">
        <f t="shared" si="264"/>
        <v>9.7219736663722384E-2</v>
      </c>
      <c r="AD574" s="212">
        <f t="shared" si="264"/>
        <v>9.7219736663722384E-2</v>
      </c>
      <c r="AE574" s="212">
        <f t="shared" si="264"/>
        <v>9.7219736663722384E-2</v>
      </c>
      <c r="AF574" s="212">
        <f t="shared" si="264"/>
        <v>9.7219736663722384E-2</v>
      </c>
      <c r="AG574" s="166">
        <f t="shared" si="265"/>
        <v>1.2760000000000001E-4</v>
      </c>
      <c r="AH574" s="166">
        <f t="shared" si="265"/>
        <v>1.7219</v>
      </c>
      <c r="AI574" s="166">
        <f t="shared" si="265"/>
        <v>2</v>
      </c>
      <c r="AJ574" s="166">
        <f t="shared" si="265"/>
        <v>3.76611E-4</v>
      </c>
      <c r="AK574" s="114" t="str">
        <f>""</f>
        <v/>
      </c>
      <c r="AL574" s="7" t="str">
        <f>""</f>
        <v/>
      </c>
      <c r="AM574" s="7" t="str">
        <f>""</f>
        <v/>
      </c>
      <c r="AN574" s="7" t="str">
        <f>""</f>
        <v/>
      </c>
      <c r="AO574" s="7" t="str">
        <f>""</f>
        <v/>
      </c>
      <c r="AP574" s="7" t="str">
        <f>""</f>
        <v/>
      </c>
      <c r="AQ574" s="7" t="str">
        <f>""</f>
        <v/>
      </c>
      <c r="AR574" s="7" t="str">
        <f>""</f>
        <v/>
      </c>
      <c r="AS574" s="7" t="str">
        <f>""</f>
        <v/>
      </c>
      <c r="AT574" s="7" t="str">
        <f>""</f>
        <v/>
      </c>
      <c r="AU574" s="7" t="str">
        <f>""</f>
        <v/>
      </c>
      <c r="AV574" s="7" t="str">
        <f>""</f>
        <v/>
      </c>
      <c r="AW574" s="7" t="str">
        <f>""</f>
        <v/>
      </c>
      <c r="AX574" s="7" t="str">
        <f>""</f>
        <v/>
      </c>
      <c r="AY574" s="7" t="str">
        <f>""</f>
        <v/>
      </c>
      <c r="AZ574" s="118">
        <f t="shared" si="266"/>
        <v>2.9</v>
      </c>
      <c r="BA574" s="121" t="str">
        <f>""</f>
        <v/>
      </c>
      <c r="BB574" s="121" t="str">
        <f>""</f>
        <v/>
      </c>
      <c r="BC574" s="121" t="str">
        <f>""</f>
        <v/>
      </c>
    </row>
    <row r="575" spans="1:55" x14ac:dyDescent="0.25">
      <c r="A575" t="str">
        <f t="shared" si="261"/>
        <v>28523520</v>
      </c>
      <c r="D575">
        <v>2</v>
      </c>
      <c r="E575">
        <v>85</v>
      </c>
      <c r="F575">
        <v>235</v>
      </c>
      <c r="G575">
        <v>20</v>
      </c>
      <c r="H575">
        <v>20.9</v>
      </c>
      <c r="I575" t="str">
        <f>""</f>
        <v/>
      </c>
      <c r="J575" t="str">
        <f>""</f>
        <v/>
      </c>
      <c r="K575" t="str">
        <f>""</f>
        <v/>
      </c>
      <c r="L575" t="str">
        <f>""</f>
        <v/>
      </c>
      <c r="M575" s="114">
        <v>5530.02</v>
      </c>
      <c r="N575" s="7">
        <v>5530.02</v>
      </c>
      <c r="O575" s="7">
        <v>5530.02</v>
      </c>
      <c r="P575" s="7">
        <v>5530.02</v>
      </c>
      <c r="Q575">
        <v>1.3062</v>
      </c>
      <c r="R575">
        <v>1.3062</v>
      </c>
      <c r="S575">
        <v>1.3062</v>
      </c>
      <c r="T575">
        <v>1.3062</v>
      </c>
      <c r="U575">
        <f t="shared" si="262"/>
        <v>892</v>
      </c>
      <c r="V575">
        <f t="shared" si="262"/>
        <v>892</v>
      </c>
      <c r="W575">
        <f t="shared" si="262"/>
        <v>892</v>
      </c>
      <c r="X575">
        <f t="shared" si="262"/>
        <v>892</v>
      </c>
      <c r="Y575">
        <f t="shared" si="263"/>
        <v>153</v>
      </c>
      <c r="Z575">
        <f t="shared" si="263"/>
        <v>153</v>
      </c>
      <c r="AA575">
        <f t="shared" si="263"/>
        <v>153</v>
      </c>
      <c r="AB575">
        <f t="shared" si="263"/>
        <v>153</v>
      </c>
      <c r="AC575" s="212">
        <f t="shared" si="264"/>
        <v>0.11827868782069746</v>
      </c>
      <c r="AD575" s="212">
        <f t="shared" si="264"/>
        <v>0.11827868782069746</v>
      </c>
      <c r="AE575" s="212">
        <f t="shared" si="264"/>
        <v>0.11827868782069746</v>
      </c>
      <c r="AF575" s="212">
        <f t="shared" si="264"/>
        <v>0.11827868782069746</v>
      </c>
      <c r="AG575" s="166">
        <f t="shared" si="265"/>
        <v>1.2760000000000001E-4</v>
      </c>
      <c r="AH575" s="166">
        <f t="shared" si="265"/>
        <v>1.7219</v>
      </c>
      <c r="AI575" s="166">
        <f t="shared" si="265"/>
        <v>2</v>
      </c>
      <c r="AJ575" s="166">
        <f t="shared" si="265"/>
        <v>3.76611E-4</v>
      </c>
      <c r="AK575" s="114" t="str">
        <f>""</f>
        <v/>
      </c>
      <c r="AL575" s="7" t="str">
        <f>""</f>
        <v/>
      </c>
      <c r="AM575" s="7" t="str">
        <f>""</f>
        <v/>
      </c>
      <c r="AN575" s="7" t="str">
        <f>""</f>
        <v/>
      </c>
      <c r="AO575" s="7" t="str">
        <f>""</f>
        <v/>
      </c>
      <c r="AP575" s="7" t="str">
        <f>""</f>
        <v/>
      </c>
      <c r="AQ575" s="7" t="str">
        <f>""</f>
        <v/>
      </c>
      <c r="AR575" s="7" t="str">
        <f>""</f>
        <v/>
      </c>
      <c r="AS575" s="7" t="str">
        <f>""</f>
        <v/>
      </c>
      <c r="AT575" s="7" t="str">
        <f>""</f>
        <v/>
      </c>
      <c r="AU575" s="7" t="str">
        <f>""</f>
        <v/>
      </c>
      <c r="AV575" s="7" t="str">
        <f>""</f>
        <v/>
      </c>
      <c r="AW575" s="7" t="str">
        <f>""</f>
        <v/>
      </c>
      <c r="AX575" s="7" t="str">
        <f>""</f>
        <v/>
      </c>
      <c r="AY575" s="7" t="str">
        <f>""</f>
        <v/>
      </c>
      <c r="AZ575" s="118">
        <f t="shared" si="266"/>
        <v>3.1</v>
      </c>
      <c r="BA575" s="121" t="str">
        <f>""</f>
        <v/>
      </c>
      <c r="BB575" s="121" t="str">
        <f>""</f>
        <v/>
      </c>
      <c r="BC575" s="121" t="str">
        <f>""</f>
        <v/>
      </c>
    </row>
    <row r="576" spans="1:55" x14ac:dyDescent="0.25">
      <c r="A576" t="str">
        <f t="shared" si="261"/>
        <v>2905520</v>
      </c>
      <c r="D576">
        <v>2</v>
      </c>
      <c r="E576">
        <v>90</v>
      </c>
      <c r="F576">
        <v>55</v>
      </c>
      <c r="G576">
        <v>20</v>
      </c>
      <c r="H576">
        <v>20.9</v>
      </c>
      <c r="I576" t="str">
        <f>""</f>
        <v/>
      </c>
      <c r="J576" t="str">
        <f>""</f>
        <v/>
      </c>
      <c r="K576" t="str">
        <f>""</f>
        <v/>
      </c>
      <c r="L576" t="str">
        <f>""</f>
        <v/>
      </c>
      <c r="M576" s="114">
        <v>1056.3</v>
      </c>
      <c r="N576" s="7">
        <v>1056.3</v>
      </c>
      <c r="O576" s="7">
        <v>1056.3</v>
      </c>
      <c r="P576" s="7">
        <v>1056.3</v>
      </c>
      <c r="Q576">
        <v>1.3023</v>
      </c>
      <c r="R576">
        <v>1.3023</v>
      </c>
      <c r="S576">
        <v>1.3023</v>
      </c>
      <c r="T576">
        <v>1.3023</v>
      </c>
      <c r="U576">
        <f t="shared" si="262"/>
        <v>171</v>
      </c>
      <c r="V576">
        <f t="shared" si="262"/>
        <v>171</v>
      </c>
      <c r="W576">
        <f t="shared" si="262"/>
        <v>171</v>
      </c>
      <c r="X576">
        <f t="shared" si="262"/>
        <v>171</v>
      </c>
      <c r="Y576">
        <f t="shared" si="263"/>
        <v>29</v>
      </c>
      <c r="Z576">
        <f t="shared" si="263"/>
        <v>29</v>
      </c>
      <c r="AA576">
        <f t="shared" si="263"/>
        <v>29</v>
      </c>
      <c r="AB576">
        <f t="shared" si="263"/>
        <v>29</v>
      </c>
      <c r="AC576" s="212">
        <f t="shared" si="264"/>
        <v>3.4387143378923984E-3</v>
      </c>
      <c r="AD576" s="212">
        <f t="shared" si="264"/>
        <v>3.4387143378923984E-3</v>
      </c>
      <c r="AE576" s="212">
        <f t="shared" si="264"/>
        <v>3.4387143378923984E-3</v>
      </c>
      <c r="AF576" s="212">
        <f t="shared" si="264"/>
        <v>3.4387143378923984E-3</v>
      </c>
      <c r="AG576" s="166">
        <f t="shared" si="265"/>
        <v>1.2760000000000001E-4</v>
      </c>
      <c r="AH576" s="166">
        <f t="shared" si="265"/>
        <v>1.7219</v>
      </c>
      <c r="AI576" s="166">
        <f t="shared" si="265"/>
        <v>2</v>
      </c>
      <c r="AJ576" s="166">
        <f t="shared" si="265"/>
        <v>3.76611E-4</v>
      </c>
      <c r="AK576" s="114" t="str">
        <f>""</f>
        <v/>
      </c>
      <c r="AL576" s="7" t="str">
        <f>""</f>
        <v/>
      </c>
      <c r="AM576" s="7" t="str">
        <f>""</f>
        <v/>
      </c>
      <c r="AN576" s="7" t="str">
        <f>""</f>
        <v/>
      </c>
      <c r="AO576" s="7" t="str">
        <f>""</f>
        <v/>
      </c>
      <c r="AP576" s="7" t="str">
        <f>""</f>
        <v/>
      </c>
      <c r="AQ576" s="7" t="str">
        <f>""</f>
        <v/>
      </c>
      <c r="AR576" s="7" t="str">
        <f>""</f>
        <v/>
      </c>
      <c r="AS576" s="7" t="str">
        <f>""</f>
        <v/>
      </c>
      <c r="AT576" s="7" t="str">
        <f>""</f>
        <v/>
      </c>
      <c r="AU576" s="7" t="str">
        <f>""</f>
        <v/>
      </c>
      <c r="AV576" s="7" t="str">
        <f>""</f>
        <v/>
      </c>
      <c r="AW576" s="7" t="str">
        <f>""</f>
        <v/>
      </c>
      <c r="AX576" s="7" t="str">
        <f>""</f>
        <v/>
      </c>
      <c r="AY576" s="7" t="str">
        <f>""</f>
        <v/>
      </c>
      <c r="AZ576" s="118">
        <f t="shared" si="266"/>
        <v>0.7</v>
      </c>
      <c r="BA576" s="121" t="str">
        <f>""</f>
        <v/>
      </c>
      <c r="BB576" s="121" t="str">
        <f>""</f>
        <v/>
      </c>
      <c r="BC576" s="121" t="str">
        <f>""</f>
        <v/>
      </c>
    </row>
    <row r="577" spans="1:55" x14ac:dyDescent="0.25">
      <c r="A577" t="str">
        <f t="shared" si="261"/>
        <v>2906520</v>
      </c>
      <c r="D577">
        <v>2</v>
      </c>
      <c r="E577">
        <v>90</v>
      </c>
      <c r="F577">
        <v>65</v>
      </c>
      <c r="G577">
        <v>20</v>
      </c>
      <c r="H577">
        <v>20.9</v>
      </c>
      <c r="I577" t="str">
        <f>""</f>
        <v/>
      </c>
      <c r="J577" t="str">
        <f>""</f>
        <v/>
      </c>
      <c r="K577" t="str">
        <f>""</f>
        <v/>
      </c>
      <c r="L577" t="str">
        <f>""</f>
        <v/>
      </c>
      <c r="M577" s="114">
        <v>1307.8</v>
      </c>
      <c r="N577" s="7">
        <v>1307.8</v>
      </c>
      <c r="O577" s="7">
        <v>1307.8</v>
      </c>
      <c r="P577" s="7">
        <v>1307.8</v>
      </c>
      <c r="Q577">
        <v>1.3023</v>
      </c>
      <c r="R577">
        <v>1.3023</v>
      </c>
      <c r="S577">
        <v>1.3023</v>
      </c>
      <c r="T577">
        <v>1.3023</v>
      </c>
      <c r="U577">
        <f t="shared" si="262"/>
        <v>212</v>
      </c>
      <c r="V577">
        <f t="shared" si="262"/>
        <v>212</v>
      </c>
      <c r="W577">
        <f t="shared" si="262"/>
        <v>212</v>
      </c>
      <c r="X577">
        <f t="shared" si="262"/>
        <v>212</v>
      </c>
      <c r="Y577">
        <f t="shared" si="263"/>
        <v>36</v>
      </c>
      <c r="Z577">
        <f t="shared" si="263"/>
        <v>36</v>
      </c>
      <c r="AA577">
        <f t="shared" si="263"/>
        <v>36</v>
      </c>
      <c r="AB577">
        <f t="shared" si="263"/>
        <v>36</v>
      </c>
      <c r="AC577" s="212">
        <f t="shared" si="264"/>
        <v>5.3886778869668712E-3</v>
      </c>
      <c r="AD577" s="212">
        <f t="shared" si="264"/>
        <v>5.3886778869668712E-3</v>
      </c>
      <c r="AE577" s="212">
        <f t="shared" si="264"/>
        <v>5.3886778869668712E-3</v>
      </c>
      <c r="AF577" s="212">
        <f t="shared" si="264"/>
        <v>5.3886778869668712E-3</v>
      </c>
      <c r="AG577" s="166">
        <f t="shared" si="265"/>
        <v>1.2760000000000001E-4</v>
      </c>
      <c r="AH577" s="166">
        <f t="shared" si="265"/>
        <v>1.7219</v>
      </c>
      <c r="AI577" s="166">
        <f t="shared" si="265"/>
        <v>2</v>
      </c>
      <c r="AJ577" s="166">
        <f t="shared" si="265"/>
        <v>3.76611E-4</v>
      </c>
      <c r="AK577" s="114" t="str">
        <f>""</f>
        <v/>
      </c>
      <c r="AL577" s="7" t="str">
        <f>""</f>
        <v/>
      </c>
      <c r="AM577" s="7" t="str">
        <f>""</f>
        <v/>
      </c>
      <c r="AN577" s="7" t="str">
        <f>""</f>
        <v/>
      </c>
      <c r="AO577" s="7" t="str">
        <f>""</f>
        <v/>
      </c>
      <c r="AP577" s="7" t="str">
        <f>""</f>
        <v/>
      </c>
      <c r="AQ577" s="7" t="str">
        <f>""</f>
        <v/>
      </c>
      <c r="AR577" s="7" t="str">
        <f>""</f>
        <v/>
      </c>
      <c r="AS577" s="7" t="str">
        <f>""</f>
        <v/>
      </c>
      <c r="AT577" s="7" t="str">
        <f>""</f>
        <v/>
      </c>
      <c r="AU577" s="7" t="str">
        <f>""</f>
        <v/>
      </c>
      <c r="AV577" s="7" t="str">
        <f>""</f>
        <v/>
      </c>
      <c r="AW577" s="7" t="str">
        <f>""</f>
        <v/>
      </c>
      <c r="AX577" s="7" t="str">
        <f>""</f>
        <v/>
      </c>
      <c r="AY577" s="7" t="str">
        <f>""</f>
        <v/>
      </c>
      <c r="AZ577" s="118">
        <f t="shared" si="266"/>
        <v>0.9</v>
      </c>
      <c r="BA577" s="121" t="str">
        <f>""</f>
        <v/>
      </c>
      <c r="BB577" s="121" t="str">
        <f>""</f>
        <v/>
      </c>
      <c r="BC577" s="121" t="str">
        <f>""</f>
        <v/>
      </c>
    </row>
    <row r="578" spans="1:55" x14ac:dyDescent="0.25">
      <c r="A578" t="str">
        <f t="shared" si="261"/>
        <v>2907520</v>
      </c>
      <c r="D578">
        <v>2</v>
      </c>
      <c r="E578">
        <v>90</v>
      </c>
      <c r="F578">
        <v>75</v>
      </c>
      <c r="G578">
        <v>20</v>
      </c>
      <c r="H578">
        <v>20.9</v>
      </c>
      <c r="I578" t="str">
        <f>""</f>
        <v/>
      </c>
      <c r="J578" t="str">
        <f>""</f>
        <v/>
      </c>
      <c r="K578" t="str">
        <f>""</f>
        <v/>
      </c>
      <c r="L578" t="str">
        <f>""</f>
        <v/>
      </c>
      <c r="M578" s="114">
        <v>1559.3</v>
      </c>
      <c r="N578" s="7">
        <v>1559.3</v>
      </c>
      <c r="O578" s="7">
        <v>1559.3</v>
      </c>
      <c r="P578" s="7">
        <v>1559.3</v>
      </c>
      <c r="Q578">
        <v>1.3023</v>
      </c>
      <c r="R578">
        <v>1.3023</v>
      </c>
      <c r="S578">
        <v>1.3023</v>
      </c>
      <c r="T578">
        <v>1.3023</v>
      </c>
      <c r="U578">
        <f t="shared" si="262"/>
        <v>253</v>
      </c>
      <c r="V578">
        <f t="shared" si="262"/>
        <v>253</v>
      </c>
      <c r="W578">
        <f t="shared" si="262"/>
        <v>253</v>
      </c>
      <c r="X578">
        <f t="shared" si="262"/>
        <v>253</v>
      </c>
      <c r="Y578">
        <f t="shared" si="263"/>
        <v>44</v>
      </c>
      <c r="Z578">
        <f t="shared" si="263"/>
        <v>44</v>
      </c>
      <c r="AA578">
        <f t="shared" si="263"/>
        <v>44</v>
      </c>
      <c r="AB578">
        <f t="shared" si="263"/>
        <v>44</v>
      </c>
      <c r="AC578" s="212">
        <f t="shared" si="264"/>
        <v>8.1696966933145175E-3</v>
      </c>
      <c r="AD578" s="212">
        <f t="shared" si="264"/>
        <v>8.1696966933145175E-3</v>
      </c>
      <c r="AE578" s="212">
        <f t="shared" si="264"/>
        <v>8.1696966933145175E-3</v>
      </c>
      <c r="AF578" s="212">
        <f t="shared" si="264"/>
        <v>8.1696966933145175E-3</v>
      </c>
      <c r="AG578" s="166">
        <f t="shared" si="265"/>
        <v>1.2760000000000001E-4</v>
      </c>
      <c r="AH578" s="166">
        <f t="shared" si="265"/>
        <v>1.7219</v>
      </c>
      <c r="AI578" s="166">
        <f t="shared" si="265"/>
        <v>2</v>
      </c>
      <c r="AJ578" s="166">
        <f t="shared" si="265"/>
        <v>3.76611E-4</v>
      </c>
      <c r="AK578" s="114" t="str">
        <f>""</f>
        <v/>
      </c>
      <c r="AL578" s="7" t="str">
        <f>""</f>
        <v/>
      </c>
      <c r="AM578" s="7" t="str">
        <f>""</f>
        <v/>
      </c>
      <c r="AN578" s="7" t="str">
        <f>""</f>
        <v/>
      </c>
      <c r="AO578" s="7" t="str">
        <f>""</f>
        <v/>
      </c>
      <c r="AP578" s="7" t="str">
        <f>""</f>
        <v/>
      </c>
      <c r="AQ578" s="7" t="str">
        <f>""</f>
        <v/>
      </c>
      <c r="AR578" s="7" t="str">
        <f>""</f>
        <v/>
      </c>
      <c r="AS578" s="7" t="str">
        <f>""</f>
        <v/>
      </c>
      <c r="AT578" s="7" t="str">
        <f>""</f>
        <v/>
      </c>
      <c r="AU578" s="7" t="str">
        <f>""</f>
        <v/>
      </c>
      <c r="AV578" s="7" t="str">
        <f>""</f>
        <v/>
      </c>
      <c r="AW578" s="7" t="str">
        <f>""</f>
        <v/>
      </c>
      <c r="AX578" s="7" t="str">
        <f>""</f>
        <v/>
      </c>
      <c r="AY578" s="7" t="str">
        <f>""</f>
        <v/>
      </c>
      <c r="AZ578" s="118">
        <f t="shared" si="266"/>
        <v>1</v>
      </c>
      <c r="BA578" s="121" t="str">
        <f>""</f>
        <v/>
      </c>
      <c r="BB578" s="121" t="str">
        <f>""</f>
        <v/>
      </c>
      <c r="BC578" s="121" t="str">
        <f>""</f>
        <v/>
      </c>
    </row>
    <row r="579" spans="1:55" x14ac:dyDescent="0.25">
      <c r="A579" t="str">
        <f t="shared" si="261"/>
        <v>2908520</v>
      </c>
      <c r="D579">
        <v>2</v>
      </c>
      <c r="E579">
        <v>90</v>
      </c>
      <c r="F579">
        <v>85</v>
      </c>
      <c r="G579">
        <v>20</v>
      </c>
      <c r="H579">
        <v>20.9</v>
      </c>
      <c r="I579" t="str">
        <f>""</f>
        <v/>
      </c>
      <c r="J579" t="str">
        <f>""</f>
        <v/>
      </c>
      <c r="K579" t="str">
        <f>""</f>
        <v/>
      </c>
      <c r="L579" t="str">
        <f>""</f>
        <v/>
      </c>
      <c r="M579" s="114">
        <v>1810.8</v>
      </c>
      <c r="N579" s="7">
        <v>1810.8</v>
      </c>
      <c r="O579" s="7">
        <v>1810.8</v>
      </c>
      <c r="P579" s="7">
        <v>1810.8</v>
      </c>
      <c r="Q579">
        <v>1.3023</v>
      </c>
      <c r="R579">
        <v>1.3023</v>
      </c>
      <c r="S579">
        <v>1.3023</v>
      </c>
      <c r="T579">
        <v>1.3023</v>
      </c>
      <c r="U579">
        <f t="shared" si="262"/>
        <v>294</v>
      </c>
      <c r="V579">
        <f t="shared" si="262"/>
        <v>294</v>
      </c>
      <c r="W579">
        <f t="shared" si="262"/>
        <v>294</v>
      </c>
      <c r="X579">
        <f t="shared" si="262"/>
        <v>294</v>
      </c>
      <c r="Y579">
        <f t="shared" si="263"/>
        <v>51</v>
      </c>
      <c r="Z579">
        <f t="shared" si="263"/>
        <v>51</v>
      </c>
      <c r="AA579">
        <f t="shared" si="263"/>
        <v>51</v>
      </c>
      <c r="AB579">
        <f t="shared" si="263"/>
        <v>51</v>
      </c>
      <c r="AC579" s="212">
        <f t="shared" si="264"/>
        <v>1.1138519067817076E-2</v>
      </c>
      <c r="AD579" s="212">
        <f t="shared" si="264"/>
        <v>1.1138519067817076E-2</v>
      </c>
      <c r="AE579" s="212">
        <f t="shared" si="264"/>
        <v>1.1138519067817076E-2</v>
      </c>
      <c r="AF579" s="212">
        <f t="shared" si="264"/>
        <v>1.1138519067817076E-2</v>
      </c>
      <c r="AG579" s="166">
        <f t="shared" si="265"/>
        <v>1.2760000000000001E-4</v>
      </c>
      <c r="AH579" s="166">
        <f t="shared" si="265"/>
        <v>1.7219</v>
      </c>
      <c r="AI579" s="166">
        <f t="shared" si="265"/>
        <v>2</v>
      </c>
      <c r="AJ579" s="166">
        <f t="shared" si="265"/>
        <v>3.76611E-4</v>
      </c>
      <c r="AK579" s="114" t="str">
        <f>""</f>
        <v/>
      </c>
      <c r="AL579" s="7" t="str">
        <f>""</f>
        <v/>
      </c>
      <c r="AM579" s="7" t="str">
        <f>""</f>
        <v/>
      </c>
      <c r="AN579" s="7" t="str">
        <f>""</f>
        <v/>
      </c>
      <c r="AO579" s="7" t="str">
        <f>""</f>
        <v/>
      </c>
      <c r="AP579" s="7" t="str">
        <f>""</f>
        <v/>
      </c>
      <c r="AQ579" s="7" t="str">
        <f>""</f>
        <v/>
      </c>
      <c r="AR579" s="7" t="str">
        <f>""</f>
        <v/>
      </c>
      <c r="AS579" s="7" t="str">
        <f>""</f>
        <v/>
      </c>
      <c r="AT579" s="7" t="str">
        <f>""</f>
        <v/>
      </c>
      <c r="AU579" s="7" t="str">
        <f>""</f>
        <v/>
      </c>
      <c r="AV579" s="7" t="str">
        <f>""</f>
        <v/>
      </c>
      <c r="AW579" s="7" t="str">
        <f>""</f>
        <v/>
      </c>
      <c r="AX579" s="7" t="str">
        <f>""</f>
        <v/>
      </c>
      <c r="AY579" s="7" t="str">
        <f>""</f>
        <v/>
      </c>
      <c r="AZ579" s="118">
        <f t="shared" si="266"/>
        <v>1.1000000000000001</v>
      </c>
      <c r="BA579" s="121" t="str">
        <f>""</f>
        <v/>
      </c>
      <c r="BB579" s="121" t="str">
        <f>""</f>
        <v/>
      </c>
      <c r="BC579" s="121" t="str">
        <f>""</f>
        <v/>
      </c>
    </row>
    <row r="580" spans="1:55" x14ac:dyDescent="0.25">
      <c r="A580" t="str">
        <f t="shared" si="261"/>
        <v>2909520</v>
      </c>
      <c r="D580">
        <v>2</v>
      </c>
      <c r="E580">
        <v>90</v>
      </c>
      <c r="F580">
        <v>95</v>
      </c>
      <c r="G580">
        <v>20</v>
      </c>
      <c r="H580">
        <v>20.9</v>
      </c>
      <c r="I580" t="str">
        <f>""</f>
        <v/>
      </c>
      <c r="J580" t="str">
        <f>""</f>
        <v/>
      </c>
      <c r="K580" t="str">
        <f>""</f>
        <v/>
      </c>
      <c r="L580" t="str">
        <f>""</f>
        <v/>
      </c>
      <c r="M580" s="114">
        <v>2062.3000000000002</v>
      </c>
      <c r="N580" s="7">
        <v>2062.3000000000002</v>
      </c>
      <c r="O580" s="7">
        <v>2062.3000000000002</v>
      </c>
      <c r="P580" s="7">
        <v>2062.3000000000002</v>
      </c>
      <c r="Q580">
        <v>1.3023</v>
      </c>
      <c r="R580">
        <v>1.3023</v>
      </c>
      <c r="S580">
        <v>1.3023</v>
      </c>
      <c r="T580">
        <v>1.3023</v>
      </c>
      <c r="U580">
        <f t="shared" si="262"/>
        <v>335</v>
      </c>
      <c r="V580">
        <f t="shared" si="262"/>
        <v>335</v>
      </c>
      <c r="W580">
        <f t="shared" si="262"/>
        <v>335</v>
      </c>
      <c r="X580">
        <f t="shared" si="262"/>
        <v>335</v>
      </c>
      <c r="Y580">
        <f t="shared" si="263"/>
        <v>58</v>
      </c>
      <c r="Z580">
        <f t="shared" si="263"/>
        <v>58</v>
      </c>
      <c r="AA580">
        <f t="shared" si="263"/>
        <v>58</v>
      </c>
      <c r="AB580">
        <f t="shared" si="263"/>
        <v>58</v>
      </c>
      <c r="AC580" s="212">
        <f t="shared" si="264"/>
        <v>1.4608051935844369E-2</v>
      </c>
      <c r="AD580" s="212">
        <f t="shared" si="264"/>
        <v>1.4608051935844369E-2</v>
      </c>
      <c r="AE580" s="212">
        <f t="shared" si="264"/>
        <v>1.4608051935844369E-2</v>
      </c>
      <c r="AF580" s="212">
        <f t="shared" si="264"/>
        <v>1.4608051935844369E-2</v>
      </c>
      <c r="AG580" s="166">
        <f t="shared" si="265"/>
        <v>1.2760000000000001E-4</v>
      </c>
      <c r="AH580" s="166">
        <f t="shared" si="265"/>
        <v>1.7219</v>
      </c>
      <c r="AI580" s="166">
        <f t="shared" si="265"/>
        <v>2</v>
      </c>
      <c r="AJ580" s="166">
        <f t="shared" si="265"/>
        <v>3.76611E-4</v>
      </c>
      <c r="AK580" s="114" t="str">
        <f>""</f>
        <v/>
      </c>
      <c r="AL580" s="7" t="str">
        <f>""</f>
        <v/>
      </c>
      <c r="AM580" s="7" t="str">
        <f>""</f>
        <v/>
      </c>
      <c r="AN580" s="7" t="str">
        <f>""</f>
        <v/>
      </c>
      <c r="AO580" s="7" t="str">
        <f>""</f>
        <v/>
      </c>
      <c r="AP580" s="7" t="str">
        <f>""</f>
        <v/>
      </c>
      <c r="AQ580" s="7" t="str">
        <f>""</f>
        <v/>
      </c>
      <c r="AR580" s="7" t="str">
        <f>""</f>
        <v/>
      </c>
      <c r="AS580" s="7" t="str">
        <f>""</f>
        <v/>
      </c>
      <c r="AT580" s="7" t="str">
        <f>""</f>
        <v/>
      </c>
      <c r="AU580" s="7" t="str">
        <f>""</f>
        <v/>
      </c>
      <c r="AV580" s="7" t="str">
        <f>""</f>
        <v/>
      </c>
      <c r="AW580" s="7" t="str">
        <f>""</f>
        <v/>
      </c>
      <c r="AX580" s="7" t="str">
        <f>""</f>
        <v/>
      </c>
      <c r="AY580" s="7" t="str">
        <f>""</f>
        <v/>
      </c>
      <c r="AZ580" s="118">
        <f t="shared" si="266"/>
        <v>1.3</v>
      </c>
      <c r="BA580" s="121" t="str">
        <f>""</f>
        <v/>
      </c>
      <c r="BB580" s="121" t="str">
        <f>""</f>
        <v/>
      </c>
      <c r="BC580" s="121" t="str">
        <f>""</f>
        <v/>
      </c>
    </row>
    <row r="581" spans="1:55" x14ac:dyDescent="0.25">
      <c r="A581" t="str">
        <f t="shared" si="261"/>
        <v>29010520</v>
      </c>
      <c r="D581">
        <v>2</v>
      </c>
      <c r="E581">
        <v>90</v>
      </c>
      <c r="F581">
        <v>105</v>
      </c>
      <c r="G581">
        <v>20</v>
      </c>
      <c r="H581">
        <v>20.9</v>
      </c>
      <c r="I581" t="str">
        <f>""</f>
        <v/>
      </c>
      <c r="J581" t="str">
        <f>""</f>
        <v/>
      </c>
      <c r="K581" t="str">
        <f>""</f>
        <v/>
      </c>
      <c r="L581" t="str">
        <f>""</f>
        <v/>
      </c>
      <c r="M581" s="114">
        <v>2313.8000000000002</v>
      </c>
      <c r="N581" s="7">
        <v>2313.8000000000002</v>
      </c>
      <c r="O581" s="7">
        <v>2313.8000000000002</v>
      </c>
      <c r="P581" s="7">
        <v>2313.8000000000002</v>
      </c>
      <c r="Q581">
        <v>1.3023</v>
      </c>
      <c r="R581">
        <v>1.3023</v>
      </c>
      <c r="S581">
        <v>1.3023</v>
      </c>
      <c r="T581">
        <v>1.3023</v>
      </c>
      <c r="U581">
        <f t="shared" si="262"/>
        <v>375</v>
      </c>
      <c r="V581">
        <f t="shared" si="262"/>
        <v>375</v>
      </c>
      <c r="W581">
        <f t="shared" si="262"/>
        <v>375</v>
      </c>
      <c r="X581">
        <f t="shared" si="262"/>
        <v>375</v>
      </c>
      <c r="Y581">
        <f t="shared" si="263"/>
        <v>65</v>
      </c>
      <c r="Z581">
        <f t="shared" si="263"/>
        <v>65</v>
      </c>
      <c r="AA581">
        <f t="shared" si="263"/>
        <v>65</v>
      </c>
      <c r="AB581">
        <f t="shared" si="263"/>
        <v>65</v>
      </c>
      <c r="AC581" s="212">
        <f t="shared" si="264"/>
        <v>1.8591984551398235E-2</v>
      </c>
      <c r="AD581" s="212">
        <f t="shared" si="264"/>
        <v>1.8591984551398235E-2</v>
      </c>
      <c r="AE581" s="212">
        <f t="shared" si="264"/>
        <v>1.8591984551398235E-2</v>
      </c>
      <c r="AF581" s="212">
        <f t="shared" si="264"/>
        <v>1.8591984551398235E-2</v>
      </c>
      <c r="AG581" s="166">
        <f t="shared" si="265"/>
        <v>1.2760000000000001E-4</v>
      </c>
      <c r="AH581" s="166">
        <f t="shared" si="265"/>
        <v>1.7219</v>
      </c>
      <c r="AI581" s="166">
        <f t="shared" si="265"/>
        <v>2</v>
      </c>
      <c r="AJ581" s="166">
        <f t="shared" si="265"/>
        <v>3.76611E-4</v>
      </c>
      <c r="AK581" s="114" t="str">
        <f>""</f>
        <v/>
      </c>
      <c r="AL581" s="7" t="str">
        <f>""</f>
        <v/>
      </c>
      <c r="AM581" s="7" t="str">
        <f>""</f>
        <v/>
      </c>
      <c r="AN581" s="7" t="str">
        <f>""</f>
        <v/>
      </c>
      <c r="AO581" s="7" t="str">
        <f>""</f>
        <v/>
      </c>
      <c r="AP581" s="7" t="str">
        <f>""</f>
        <v/>
      </c>
      <c r="AQ581" s="7" t="str">
        <f>""</f>
        <v/>
      </c>
      <c r="AR581" s="7" t="str">
        <f>""</f>
        <v/>
      </c>
      <c r="AS581" s="7" t="str">
        <f>""</f>
        <v/>
      </c>
      <c r="AT581" s="7" t="str">
        <f>""</f>
        <v/>
      </c>
      <c r="AU581" s="7" t="str">
        <f>""</f>
        <v/>
      </c>
      <c r="AV581" s="7" t="str">
        <f>""</f>
        <v/>
      </c>
      <c r="AW581" s="7" t="str">
        <f>""</f>
        <v/>
      </c>
      <c r="AX581" s="7" t="str">
        <f>""</f>
        <v/>
      </c>
      <c r="AY581" s="7" t="str">
        <f>""</f>
        <v/>
      </c>
      <c r="AZ581" s="118">
        <f t="shared" si="266"/>
        <v>1.4</v>
      </c>
      <c r="BA581" s="121" t="str">
        <f>""</f>
        <v/>
      </c>
      <c r="BB581" s="121" t="str">
        <f>""</f>
        <v/>
      </c>
      <c r="BC581" s="121" t="str">
        <f>""</f>
        <v/>
      </c>
    </row>
    <row r="582" spans="1:55" x14ac:dyDescent="0.25">
      <c r="A582" t="str">
        <f t="shared" si="261"/>
        <v>29011520</v>
      </c>
      <c r="D582">
        <v>2</v>
      </c>
      <c r="E582">
        <v>90</v>
      </c>
      <c r="F582">
        <v>115</v>
      </c>
      <c r="G582">
        <v>20</v>
      </c>
      <c r="H582">
        <v>20.9</v>
      </c>
      <c r="I582" t="str">
        <f>""</f>
        <v/>
      </c>
      <c r="J582" t="str">
        <f>""</f>
        <v/>
      </c>
      <c r="K582" t="str">
        <f>""</f>
        <v/>
      </c>
      <c r="L582" t="str">
        <f>""</f>
        <v/>
      </c>
      <c r="M582" s="114">
        <v>2565.3000000000002</v>
      </c>
      <c r="N582" s="7">
        <v>2565.3000000000002</v>
      </c>
      <c r="O582" s="7">
        <v>2565.3000000000002</v>
      </c>
      <c r="P582" s="7">
        <v>2565.3000000000002</v>
      </c>
      <c r="Q582">
        <v>1.3023</v>
      </c>
      <c r="R582">
        <v>1.3023</v>
      </c>
      <c r="S582">
        <v>1.3023</v>
      </c>
      <c r="T582">
        <v>1.3023</v>
      </c>
      <c r="U582">
        <f t="shared" si="262"/>
        <v>416</v>
      </c>
      <c r="V582">
        <f t="shared" si="262"/>
        <v>416</v>
      </c>
      <c r="W582">
        <f t="shared" si="262"/>
        <v>416</v>
      </c>
      <c r="X582">
        <f t="shared" si="262"/>
        <v>416</v>
      </c>
      <c r="Y582">
        <f t="shared" si="263"/>
        <v>72</v>
      </c>
      <c r="Z582">
        <f t="shared" si="263"/>
        <v>72</v>
      </c>
      <c r="AA582">
        <f t="shared" si="263"/>
        <v>72</v>
      </c>
      <c r="AB582">
        <f t="shared" si="263"/>
        <v>72</v>
      </c>
      <c r="AC582" s="212">
        <f t="shared" si="264"/>
        <v>2.3103547170675195E-2</v>
      </c>
      <c r="AD582" s="212">
        <f t="shared" si="264"/>
        <v>2.3103547170675195E-2</v>
      </c>
      <c r="AE582" s="212">
        <f t="shared" si="264"/>
        <v>2.3103547170675195E-2</v>
      </c>
      <c r="AF582" s="212">
        <f t="shared" si="264"/>
        <v>2.3103547170675195E-2</v>
      </c>
      <c r="AG582" s="166">
        <f t="shared" si="265"/>
        <v>1.2760000000000001E-4</v>
      </c>
      <c r="AH582" s="166">
        <f t="shared" si="265"/>
        <v>1.7219</v>
      </c>
      <c r="AI582" s="166">
        <f t="shared" si="265"/>
        <v>2</v>
      </c>
      <c r="AJ582" s="166">
        <f t="shared" si="265"/>
        <v>3.76611E-4</v>
      </c>
      <c r="AK582" s="114" t="str">
        <f>""</f>
        <v/>
      </c>
      <c r="AL582" s="7" t="str">
        <f>""</f>
        <v/>
      </c>
      <c r="AM582" s="7" t="str">
        <f>""</f>
        <v/>
      </c>
      <c r="AN582" s="7" t="str">
        <f>""</f>
        <v/>
      </c>
      <c r="AO582" s="7" t="str">
        <f>""</f>
        <v/>
      </c>
      <c r="AP582" s="7" t="str">
        <f>""</f>
        <v/>
      </c>
      <c r="AQ582" s="7" t="str">
        <f>""</f>
        <v/>
      </c>
      <c r="AR582" s="7" t="str">
        <f>""</f>
        <v/>
      </c>
      <c r="AS582" s="7" t="str">
        <f>""</f>
        <v/>
      </c>
      <c r="AT582" s="7" t="str">
        <f>""</f>
        <v/>
      </c>
      <c r="AU582" s="7" t="str">
        <f>""</f>
        <v/>
      </c>
      <c r="AV582" s="7" t="str">
        <f>""</f>
        <v/>
      </c>
      <c r="AW582" s="7" t="str">
        <f>""</f>
        <v/>
      </c>
      <c r="AX582" s="7" t="str">
        <f>""</f>
        <v/>
      </c>
      <c r="AY582" s="7" t="str">
        <f>""</f>
        <v/>
      </c>
      <c r="AZ582" s="118">
        <f t="shared" si="266"/>
        <v>1.5</v>
      </c>
      <c r="BA582" s="121" t="str">
        <f>""</f>
        <v/>
      </c>
      <c r="BB582" s="121" t="str">
        <f>""</f>
        <v/>
      </c>
      <c r="BC582" s="121" t="str">
        <f>""</f>
        <v/>
      </c>
    </row>
    <row r="583" spans="1:55" x14ac:dyDescent="0.25">
      <c r="A583" t="str">
        <f t="shared" si="261"/>
        <v>29013520</v>
      </c>
      <c r="D583">
        <v>2</v>
      </c>
      <c r="E583">
        <v>90</v>
      </c>
      <c r="F583">
        <v>135</v>
      </c>
      <c r="G583">
        <v>20</v>
      </c>
      <c r="H583">
        <v>20.9</v>
      </c>
      <c r="I583" t="str">
        <f>""</f>
        <v/>
      </c>
      <c r="J583" t="str">
        <f>""</f>
        <v/>
      </c>
      <c r="K583" t="str">
        <f>""</f>
        <v/>
      </c>
      <c r="L583" t="str">
        <f>""</f>
        <v/>
      </c>
      <c r="M583" s="114">
        <v>3068.3</v>
      </c>
      <c r="N583" s="7">
        <v>3068.3</v>
      </c>
      <c r="O583" s="7">
        <v>3068.3</v>
      </c>
      <c r="P583" s="7">
        <v>3068.3</v>
      </c>
      <c r="Q583">
        <v>1.3023</v>
      </c>
      <c r="R583">
        <v>1.3023</v>
      </c>
      <c r="S583">
        <v>1.3023</v>
      </c>
      <c r="T583">
        <v>1.3023</v>
      </c>
      <c r="U583">
        <f t="shared" si="262"/>
        <v>498</v>
      </c>
      <c r="V583">
        <f t="shared" si="262"/>
        <v>498</v>
      </c>
      <c r="W583">
        <f t="shared" si="262"/>
        <v>498</v>
      </c>
      <c r="X583">
        <f t="shared" si="262"/>
        <v>498</v>
      </c>
      <c r="Y583">
        <f t="shared" si="263"/>
        <v>86</v>
      </c>
      <c r="Z583">
        <f t="shared" si="263"/>
        <v>86</v>
      </c>
      <c r="AA583">
        <f t="shared" si="263"/>
        <v>86</v>
      </c>
      <c r="AB583">
        <f t="shared" si="263"/>
        <v>86</v>
      </c>
      <c r="AC583" s="212">
        <f t="shared" si="264"/>
        <v>3.3760554418497436E-2</v>
      </c>
      <c r="AD583" s="212">
        <f t="shared" si="264"/>
        <v>3.3760554418497436E-2</v>
      </c>
      <c r="AE583" s="212">
        <f t="shared" si="264"/>
        <v>3.3760554418497436E-2</v>
      </c>
      <c r="AF583" s="212">
        <f t="shared" si="264"/>
        <v>3.3760554418497436E-2</v>
      </c>
      <c r="AG583" s="166">
        <f t="shared" si="265"/>
        <v>1.2760000000000001E-4</v>
      </c>
      <c r="AH583" s="166">
        <f t="shared" si="265"/>
        <v>1.7219</v>
      </c>
      <c r="AI583" s="166">
        <f t="shared" si="265"/>
        <v>2</v>
      </c>
      <c r="AJ583" s="166">
        <f t="shared" si="265"/>
        <v>3.76611E-4</v>
      </c>
      <c r="AK583" s="114" t="str">
        <f>""</f>
        <v/>
      </c>
      <c r="AL583" s="7" t="str">
        <f>""</f>
        <v/>
      </c>
      <c r="AM583" s="7" t="str">
        <f>""</f>
        <v/>
      </c>
      <c r="AN583" s="7" t="str">
        <f>""</f>
        <v/>
      </c>
      <c r="AO583" s="7" t="str">
        <f>""</f>
        <v/>
      </c>
      <c r="AP583" s="7" t="str">
        <f>""</f>
        <v/>
      </c>
      <c r="AQ583" s="7" t="str">
        <f>""</f>
        <v/>
      </c>
      <c r="AR583" s="7" t="str">
        <f>""</f>
        <v/>
      </c>
      <c r="AS583" s="7" t="str">
        <f>""</f>
        <v/>
      </c>
      <c r="AT583" s="7" t="str">
        <f>""</f>
        <v/>
      </c>
      <c r="AU583" s="7" t="str">
        <f>""</f>
        <v/>
      </c>
      <c r="AV583" s="7" t="str">
        <f>""</f>
        <v/>
      </c>
      <c r="AW583" s="7" t="str">
        <f>""</f>
        <v/>
      </c>
      <c r="AX583" s="7" t="str">
        <f>""</f>
        <v/>
      </c>
      <c r="AY583" s="7" t="str">
        <f>""</f>
        <v/>
      </c>
      <c r="AZ583" s="118">
        <f t="shared" si="266"/>
        <v>1.8</v>
      </c>
      <c r="BA583" s="121" t="str">
        <f>""</f>
        <v/>
      </c>
      <c r="BB583" s="121" t="str">
        <f>""</f>
        <v/>
      </c>
      <c r="BC583" s="121" t="str">
        <f>""</f>
        <v/>
      </c>
    </row>
    <row r="584" spans="1:55" x14ac:dyDescent="0.25">
      <c r="A584" t="str">
        <f t="shared" si="261"/>
        <v>29015520</v>
      </c>
      <c r="D584">
        <v>2</v>
      </c>
      <c r="E584">
        <v>90</v>
      </c>
      <c r="F584">
        <v>155</v>
      </c>
      <c r="G584">
        <v>20</v>
      </c>
      <c r="H584">
        <v>20.9</v>
      </c>
      <c r="I584" t="str">
        <f>""</f>
        <v/>
      </c>
      <c r="J584" t="str">
        <f>""</f>
        <v/>
      </c>
      <c r="K584" t="str">
        <f>""</f>
        <v/>
      </c>
      <c r="L584" t="str">
        <f>""</f>
        <v/>
      </c>
      <c r="M584" s="114">
        <v>3571.3</v>
      </c>
      <c r="N584" s="7">
        <v>3571.3</v>
      </c>
      <c r="O584" s="7">
        <v>3571.3</v>
      </c>
      <c r="P584" s="7">
        <v>3571.3</v>
      </c>
      <c r="Q584">
        <v>1.3023</v>
      </c>
      <c r="R584">
        <v>1.3023</v>
      </c>
      <c r="S584">
        <v>1.3023</v>
      </c>
      <c r="T584">
        <v>1.3023</v>
      </c>
      <c r="U584">
        <f t="shared" si="262"/>
        <v>579</v>
      </c>
      <c r="V584">
        <f t="shared" si="262"/>
        <v>579</v>
      </c>
      <c r="W584">
        <f t="shared" si="262"/>
        <v>579</v>
      </c>
      <c r="X584">
        <f t="shared" si="262"/>
        <v>579</v>
      </c>
      <c r="Y584">
        <f t="shared" si="263"/>
        <v>100</v>
      </c>
      <c r="Z584">
        <f t="shared" si="263"/>
        <v>100</v>
      </c>
      <c r="AA584">
        <f t="shared" si="263"/>
        <v>100</v>
      </c>
      <c r="AB584">
        <f t="shared" si="263"/>
        <v>100</v>
      </c>
      <c r="AC584" s="212">
        <f t="shared" si="264"/>
        <v>4.6677821820410158E-2</v>
      </c>
      <c r="AD584" s="212">
        <f t="shared" si="264"/>
        <v>4.6677821820410158E-2</v>
      </c>
      <c r="AE584" s="212">
        <f t="shared" si="264"/>
        <v>4.6677821820410158E-2</v>
      </c>
      <c r="AF584" s="212">
        <f t="shared" si="264"/>
        <v>4.6677821820410158E-2</v>
      </c>
      <c r="AG584" s="166">
        <f t="shared" si="265"/>
        <v>1.2760000000000001E-4</v>
      </c>
      <c r="AH584" s="166">
        <f t="shared" si="265"/>
        <v>1.7219</v>
      </c>
      <c r="AI584" s="166">
        <f t="shared" si="265"/>
        <v>2</v>
      </c>
      <c r="AJ584" s="166">
        <f t="shared" si="265"/>
        <v>3.76611E-4</v>
      </c>
      <c r="AK584" s="114" t="str">
        <f>""</f>
        <v/>
      </c>
      <c r="AL584" s="7" t="str">
        <f>""</f>
        <v/>
      </c>
      <c r="AM584" s="7" t="str">
        <f>""</f>
        <v/>
      </c>
      <c r="AN584" s="7" t="str">
        <f>""</f>
        <v/>
      </c>
      <c r="AO584" s="7" t="str">
        <f>""</f>
        <v/>
      </c>
      <c r="AP584" s="7" t="str">
        <f>""</f>
        <v/>
      </c>
      <c r="AQ584" s="7" t="str">
        <f>""</f>
        <v/>
      </c>
      <c r="AR584" s="7" t="str">
        <f>""</f>
        <v/>
      </c>
      <c r="AS584" s="7" t="str">
        <f>""</f>
        <v/>
      </c>
      <c r="AT584" s="7" t="str">
        <f>""</f>
        <v/>
      </c>
      <c r="AU584" s="7" t="str">
        <f>""</f>
        <v/>
      </c>
      <c r="AV584" s="7" t="str">
        <f>""</f>
        <v/>
      </c>
      <c r="AW584" s="7" t="str">
        <f>""</f>
        <v/>
      </c>
      <c r="AX584" s="7" t="str">
        <f>""</f>
        <v/>
      </c>
      <c r="AY584" s="7" t="str">
        <f>""</f>
        <v/>
      </c>
      <c r="AZ584" s="118">
        <f t="shared" si="266"/>
        <v>2.1</v>
      </c>
      <c r="BA584" s="121" t="str">
        <f>""</f>
        <v/>
      </c>
      <c r="BB584" s="121" t="str">
        <f>""</f>
        <v/>
      </c>
      <c r="BC584" s="121" t="str">
        <f>""</f>
        <v/>
      </c>
    </row>
    <row r="585" spans="1:55" x14ac:dyDescent="0.25">
      <c r="A585" t="str">
        <f t="shared" si="261"/>
        <v>29017520</v>
      </c>
      <c r="D585">
        <v>2</v>
      </c>
      <c r="E585">
        <v>90</v>
      </c>
      <c r="F585">
        <v>175</v>
      </c>
      <c r="G585">
        <v>20</v>
      </c>
      <c r="H585">
        <v>20.9</v>
      </c>
      <c r="I585" t="str">
        <f>""</f>
        <v/>
      </c>
      <c r="J585" t="str">
        <f>""</f>
        <v/>
      </c>
      <c r="K585" t="str">
        <f>""</f>
        <v/>
      </c>
      <c r="L585" t="str">
        <f>""</f>
        <v/>
      </c>
      <c r="M585" s="114">
        <v>4074.3</v>
      </c>
      <c r="N585" s="7">
        <v>4074.3</v>
      </c>
      <c r="O585" s="7">
        <v>4074.3</v>
      </c>
      <c r="P585" s="7">
        <v>4074.3</v>
      </c>
      <c r="Q585">
        <v>1.3023</v>
      </c>
      <c r="R585">
        <v>1.3023</v>
      </c>
      <c r="S585">
        <v>1.3023</v>
      </c>
      <c r="T585">
        <v>1.3023</v>
      </c>
      <c r="U585">
        <f t="shared" si="262"/>
        <v>661</v>
      </c>
      <c r="V585">
        <f t="shared" si="262"/>
        <v>661</v>
      </c>
      <c r="W585">
        <f t="shared" si="262"/>
        <v>661</v>
      </c>
      <c r="X585">
        <f t="shared" si="262"/>
        <v>661</v>
      </c>
      <c r="Y585">
        <f t="shared" si="263"/>
        <v>114</v>
      </c>
      <c r="Z585">
        <f t="shared" si="263"/>
        <v>114</v>
      </c>
      <c r="AA585">
        <f t="shared" si="263"/>
        <v>114</v>
      </c>
      <c r="AB585">
        <f t="shared" si="263"/>
        <v>114</v>
      </c>
      <c r="AC585" s="212">
        <f t="shared" si="264"/>
        <v>6.1949650030496364E-2</v>
      </c>
      <c r="AD585" s="212">
        <f t="shared" si="264"/>
        <v>6.1949650030496364E-2</v>
      </c>
      <c r="AE585" s="212">
        <f t="shared" si="264"/>
        <v>6.1949650030496364E-2</v>
      </c>
      <c r="AF585" s="212">
        <f t="shared" si="264"/>
        <v>6.1949650030496364E-2</v>
      </c>
      <c r="AG585" s="166">
        <f t="shared" si="265"/>
        <v>1.2760000000000001E-4</v>
      </c>
      <c r="AH585" s="166">
        <f t="shared" si="265"/>
        <v>1.7219</v>
      </c>
      <c r="AI585" s="166">
        <f t="shared" si="265"/>
        <v>2</v>
      </c>
      <c r="AJ585" s="166">
        <f t="shared" si="265"/>
        <v>3.76611E-4</v>
      </c>
      <c r="AK585" s="114" t="str">
        <f>""</f>
        <v/>
      </c>
      <c r="AL585" s="7" t="str">
        <f>""</f>
        <v/>
      </c>
      <c r="AM585" s="7" t="str">
        <f>""</f>
        <v/>
      </c>
      <c r="AN585" s="7" t="str">
        <f>""</f>
        <v/>
      </c>
      <c r="AO585" s="7" t="str">
        <f>""</f>
        <v/>
      </c>
      <c r="AP585" s="7" t="str">
        <f>""</f>
        <v/>
      </c>
      <c r="AQ585" s="7" t="str">
        <f>""</f>
        <v/>
      </c>
      <c r="AR585" s="7" t="str">
        <f>""</f>
        <v/>
      </c>
      <c r="AS585" s="7" t="str">
        <f>""</f>
        <v/>
      </c>
      <c r="AT585" s="7" t="str">
        <f>""</f>
        <v/>
      </c>
      <c r="AU585" s="7" t="str">
        <f>""</f>
        <v/>
      </c>
      <c r="AV585" s="7" t="str">
        <f>""</f>
        <v/>
      </c>
      <c r="AW585" s="7" t="str">
        <f>""</f>
        <v/>
      </c>
      <c r="AX585" s="7" t="str">
        <f>""</f>
        <v/>
      </c>
      <c r="AY585" s="7" t="str">
        <f>""</f>
        <v/>
      </c>
      <c r="AZ585" s="118">
        <f t="shared" si="266"/>
        <v>2.2999999999999998</v>
      </c>
      <c r="BA585" s="121" t="str">
        <f>""</f>
        <v/>
      </c>
      <c r="BB585" s="121" t="str">
        <f>""</f>
        <v/>
      </c>
      <c r="BC585" s="121" t="str">
        <f>""</f>
        <v/>
      </c>
    </row>
    <row r="586" spans="1:55" x14ac:dyDescent="0.25">
      <c r="A586" t="str">
        <f t="shared" si="261"/>
        <v>29019520</v>
      </c>
      <c r="D586">
        <v>2</v>
      </c>
      <c r="E586">
        <v>90</v>
      </c>
      <c r="F586">
        <v>195</v>
      </c>
      <c r="G586">
        <v>20</v>
      </c>
      <c r="H586">
        <v>20.9</v>
      </c>
      <c r="I586" t="str">
        <f>""</f>
        <v/>
      </c>
      <c r="J586" t="str">
        <f>""</f>
        <v/>
      </c>
      <c r="K586" t="str">
        <f>""</f>
        <v/>
      </c>
      <c r="L586" t="str">
        <f>""</f>
        <v/>
      </c>
      <c r="M586" s="114">
        <v>4577.3</v>
      </c>
      <c r="N586" s="7">
        <v>4577.3</v>
      </c>
      <c r="O586" s="7">
        <v>4577.3</v>
      </c>
      <c r="P586" s="7">
        <v>4577.3</v>
      </c>
      <c r="Q586">
        <v>1.3023</v>
      </c>
      <c r="R586">
        <v>1.3023</v>
      </c>
      <c r="S586">
        <v>1.3023</v>
      </c>
      <c r="T586">
        <v>1.3023</v>
      </c>
      <c r="U586">
        <f t="shared" si="262"/>
        <v>743</v>
      </c>
      <c r="V586">
        <f t="shared" si="262"/>
        <v>743</v>
      </c>
      <c r="W586">
        <f t="shared" si="262"/>
        <v>743</v>
      </c>
      <c r="X586">
        <f t="shared" si="262"/>
        <v>743</v>
      </c>
      <c r="Y586">
        <f t="shared" si="263"/>
        <v>128</v>
      </c>
      <c r="Z586">
        <f t="shared" si="263"/>
        <v>128</v>
      </c>
      <c r="AA586">
        <f t="shared" si="263"/>
        <v>128</v>
      </c>
      <c r="AB586">
        <f t="shared" si="263"/>
        <v>128</v>
      </c>
      <c r="AC586" s="212">
        <f t="shared" si="264"/>
        <v>7.9666689336711019E-2</v>
      </c>
      <c r="AD586" s="212">
        <f t="shared" si="264"/>
        <v>7.9666689336711019E-2</v>
      </c>
      <c r="AE586" s="212">
        <f t="shared" si="264"/>
        <v>7.9666689336711019E-2</v>
      </c>
      <c r="AF586" s="212">
        <f t="shared" si="264"/>
        <v>7.9666689336711019E-2</v>
      </c>
      <c r="AG586" s="166">
        <f t="shared" si="265"/>
        <v>1.2760000000000001E-4</v>
      </c>
      <c r="AH586" s="166">
        <f t="shared" si="265"/>
        <v>1.7219</v>
      </c>
      <c r="AI586" s="166">
        <f t="shared" si="265"/>
        <v>2</v>
      </c>
      <c r="AJ586" s="166">
        <f t="shared" si="265"/>
        <v>3.76611E-4</v>
      </c>
      <c r="AK586" s="114" t="str">
        <f>""</f>
        <v/>
      </c>
      <c r="AL586" s="7" t="str">
        <f>""</f>
        <v/>
      </c>
      <c r="AM586" s="7" t="str">
        <f>""</f>
        <v/>
      </c>
      <c r="AN586" s="7" t="str">
        <f>""</f>
        <v/>
      </c>
      <c r="AO586" s="7" t="str">
        <f>""</f>
        <v/>
      </c>
      <c r="AP586" s="7" t="str">
        <f>""</f>
        <v/>
      </c>
      <c r="AQ586" s="7" t="str">
        <f>""</f>
        <v/>
      </c>
      <c r="AR586" s="7" t="str">
        <f>""</f>
        <v/>
      </c>
      <c r="AS586" s="7" t="str">
        <f>""</f>
        <v/>
      </c>
      <c r="AT586" s="7" t="str">
        <f>""</f>
        <v/>
      </c>
      <c r="AU586" s="7" t="str">
        <f>""</f>
        <v/>
      </c>
      <c r="AV586" s="7" t="str">
        <f>""</f>
        <v/>
      </c>
      <c r="AW586" s="7" t="str">
        <f>""</f>
        <v/>
      </c>
      <c r="AX586" s="7" t="str">
        <f>""</f>
        <v/>
      </c>
      <c r="AY586" s="7" t="str">
        <f>""</f>
        <v/>
      </c>
      <c r="AZ586" s="118">
        <f t="shared" si="266"/>
        <v>2.6</v>
      </c>
      <c r="BA586" s="121" t="str">
        <f>""</f>
        <v/>
      </c>
      <c r="BB586" s="121" t="str">
        <f>""</f>
        <v/>
      </c>
      <c r="BC586" s="121" t="str">
        <f>""</f>
        <v/>
      </c>
    </row>
    <row r="587" spans="1:55" x14ac:dyDescent="0.25">
      <c r="A587" t="str">
        <f t="shared" si="261"/>
        <v>29021520</v>
      </c>
      <c r="D587">
        <v>2</v>
      </c>
      <c r="E587">
        <v>90</v>
      </c>
      <c r="F587">
        <v>215</v>
      </c>
      <c r="G587">
        <v>20</v>
      </c>
      <c r="H587">
        <v>20.9</v>
      </c>
      <c r="I587" t="str">
        <f>""</f>
        <v/>
      </c>
      <c r="J587" t="str">
        <f>""</f>
        <v/>
      </c>
      <c r="K587" t="str">
        <f>""</f>
        <v/>
      </c>
      <c r="L587" t="str">
        <f>""</f>
        <v/>
      </c>
      <c r="M587" s="114">
        <v>5080.3</v>
      </c>
      <c r="N587" s="7">
        <v>5080.3</v>
      </c>
      <c r="O587" s="7">
        <v>5080.3</v>
      </c>
      <c r="P587" s="7">
        <v>5080.3</v>
      </c>
      <c r="Q587">
        <v>1.3023</v>
      </c>
      <c r="R587">
        <v>1.3023</v>
      </c>
      <c r="S587">
        <v>1.3023</v>
      </c>
      <c r="T587">
        <v>1.3023</v>
      </c>
      <c r="U587">
        <f t="shared" si="262"/>
        <v>824</v>
      </c>
      <c r="V587">
        <f t="shared" si="262"/>
        <v>824</v>
      </c>
      <c r="W587">
        <f t="shared" si="262"/>
        <v>824</v>
      </c>
      <c r="X587">
        <f t="shared" si="262"/>
        <v>824</v>
      </c>
      <c r="Y587">
        <f t="shared" si="263"/>
        <v>142</v>
      </c>
      <c r="Z587">
        <f t="shared" si="263"/>
        <v>142</v>
      </c>
      <c r="AA587">
        <f t="shared" si="263"/>
        <v>142</v>
      </c>
      <c r="AB587">
        <f t="shared" si="263"/>
        <v>142</v>
      </c>
      <c r="AC587" s="212">
        <f t="shared" si="264"/>
        <v>9.9916512391684684E-2</v>
      </c>
      <c r="AD587" s="212">
        <f t="shared" si="264"/>
        <v>9.9916512391684684E-2</v>
      </c>
      <c r="AE587" s="212">
        <f t="shared" si="264"/>
        <v>9.9916512391684684E-2</v>
      </c>
      <c r="AF587" s="212">
        <f t="shared" si="264"/>
        <v>9.9916512391684684E-2</v>
      </c>
      <c r="AG587" s="166">
        <f t="shared" si="265"/>
        <v>1.2760000000000001E-4</v>
      </c>
      <c r="AH587" s="166">
        <f t="shared" si="265"/>
        <v>1.7219</v>
      </c>
      <c r="AI587" s="166">
        <f t="shared" si="265"/>
        <v>2</v>
      </c>
      <c r="AJ587" s="166">
        <f t="shared" si="265"/>
        <v>3.76611E-4</v>
      </c>
      <c r="AK587" s="114" t="str">
        <f>""</f>
        <v/>
      </c>
      <c r="AL587" s="7" t="str">
        <f>""</f>
        <v/>
      </c>
      <c r="AM587" s="7" t="str">
        <f>""</f>
        <v/>
      </c>
      <c r="AN587" s="7" t="str">
        <f>""</f>
        <v/>
      </c>
      <c r="AO587" s="7" t="str">
        <f>""</f>
        <v/>
      </c>
      <c r="AP587" s="7" t="str">
        <f>""</f>
        <v/>
      </c>
      <c r="AQ587" s="7" t="str">
        <f>""</f>
        <v/>
      </c>
      <c r="AR587" s="7" t="str">
        <f>""</f>
        <v/>
      </c>
      <c r="AS587" s="7" t="str">
        <f>""</f>
        <v/>
      </c>
      <c r="AT587" s="7" t="str">
        <f>""</f>
        <v/>
      </c>
      <c r="AU587" s="7" t="str">
        <f>""</f>
        <v/>
      </c>
      <c r="AV587" s="7" t="str">
        <f>""</f>
        <v/>
      </c>
      <c r="AW587" s="7" t="str">
        <f>""</f>
        <v/>
      </c>
      <c r="AX587" s="7" t="str">
        <f>""</f>
        <v/>
      </c>
      <c r="AY587" s="7" t="str">
        <f>""</f>
        <v/>
      </c>
      <c r="AZ587" s="118">
        <f t="shared" si="266"/>
        <v>2.9</v>
      </c>
      <c r="BA587" s="121" t="str">
        <f>""</f>
        <v/>
      </c>
      <c r="BB587" s="121" t="str">
        <f>""</f>
        <v/>
      </c>
      <c r="BC587" s="121" t="str">
        <f>""</f>
        <v/>
      </c>
    </row>
    <row r="588" spans="1:55" x14ac:dyDescent="0.25">
      <c r="A588" t="str">
        <f t="shared" si="261"/>
        <v>29023520</v>
      </c>
      <c r="D588">
        <v>2</v>
      </c>
      <c r="E588">
        <v>90</v>
      </c>
      <c r="F588">
        <v>235</v>
      </c>
      <c r="G588">
        <v>20</v>
      </c>
      <c r="H588">
        <v>20.9</v>
      </c>
      <c r="I588" t="str">
        <f>""</f>
        <v/>
      </c>
      <c r="J588" t="str">
        <f>""</f>
        <v/>
      </c>
      <c r="K588" t="str">
        <f>""</f>
        <v/>
      </c>
      <c r="L588" t="str">
        <f>""</f>
        <v/>
      </c>
      <c r="M588" s="114">
        <v>5583.3</v>
      </c>
      <c r="N588" s="7">
        <v>5583.3</v>
      </c>
      <c r="O588" s="7">
        <v>5583.3</v>
      </c>
      <c r="P588" s="7">
        <v>5583.3</v>
      </c>
      <c r="Q588">
        <v>1.3023</v>
      </c>
      <c r="R588">
        <v>1.3023</v>
      </c>
      <c r="S588">
        <v>1.3023</v>
      </c>
      <c r="T588">
        <v>1.3023</v>
      </c>
      <c r="U588">
        <f t="shared" si="262"/>
        <v>906</v>
      </c>
      <c r="V588">
        <f t="shared" si="262"/>
        <v>906</v>
      </c>
      <c r="W588">
        <f t="shared" si="262"/>
        <v>906</v>
      </c>
      <c r="X588">
        <f t="shared" si="262"/>
        <v>906</v>
      </c>
      <c r="Y588">
        <f t="shared" si="263"/>
        <v>156</v>
      </c>
      <c r="Z588">
        <f t="shared" si="263"/>
        <v>156</v>
      </c>
      <c r="AA588">
        <f t="shared" si="263"/>
        <v>156</v>
      </c>
      <c r="AB588">
        <f t="shared" si="263"/>
        <v>156</v>
      </c>
      <c r="AC588" s="212">
        <f t="shared" si="264"/>
        <v>0.12278404375594688</v>
      </c>
      <c r="AD588" s="212">
        <f t="shared" si="264"/>
        <v>0.12278404375594688</v>
      </c>
      <c r="AE588" s="212">
        <f t="shared" si="264"/>
        <v>0.12278404375594688</v>
      </c>
      <c r="AF588" s="212">
        <f t="shared" si="264"/>
        <v>0.12278404375594688</v>
      </c>
      <c r="AG588" s="166">
        <f t="shared" si="265"/>
        <v>1.2760000000000001E-4</v>
      </c>
      <c r="AH588" s="166">
        <f t="shared" si="265"/>
        <v>1.7219</v>
      </c>
      <c r="AI588" s="166">
        <f t="shared" si="265"/>
        <v>2</v>
      </c>
      <c r="AJ588" s="166">
        <f t="shared" si="265"/>
        <v>3.76611E-4</v>
      </c>
      <c r="AK588" s="114" t="str">
        <f>""</f>
        <v/>
      </c>
      <c r="AL588" s="7" t="str">
        <f>""</f>
        <v/>
      </c>
      <c r="AM588" s="7" t="str">
        <f>""</f>
        <v/>
      </c>
      <c r="AN588" s="7" t="str">
        <f>""</f>
        <v/>
      </c>
      <c r="AO588" s="7" t="str">
        <f>""</f>
        <v/>
      </c>
      <c r="AP588" s="7" t="str">
        <f>""</f>
        <v/>
      </c>
      <c r="AQ588" s="7" t="str">
        <f>""</f>
        <v/>
      </c>
      <c r="AR588" s="7" t="str">
        <f>""</f>
        <v/>
      </c>
      <c r="AS588" s="7" t="str">
        <f>""</f>
        <v/>
      </c>
      <c r="AT588" s="7" t="str">
        <f>""</f>
        <v/>
      </c>
      <c r="AU588" s="7" t="str">
        <f>""</f>
        <v/>
      </c>
      <c r="AV588" s="7" t="str">
        <f>""</f>
        <v/>
      </c>
      <c r="AW588" s="7" t="str">
        <f>""</f>
        <v/>
      </c>
      <c r="AX588" s="7" t="str">
        <f>""</f>
        <v/>
      </c>
      <c r="AY588" s="7" t="str">
        <f>""</f>
        <v/>
      </c>
      <c r="AZ588" s="118">
        <f t="shared" si="266"/>
        <v>3.1</v>
      </c>
      <c r="BA588" s="121" t="str">
        <f>""</f>
        <v/>
      </c>
      <c r="BB588" s="121" t="str">
        <f>""</f>
        <v/>
      </c>
      <c r="BC588" s="121" t="str">
        <f>""</f>
        <v/>
      </c>
    </row>
    <row r="589" spans="1:55" x14ac:dyDescent="0.25">
      <c r="A589" t="str">
        <f t="shared" si="261"/>
        <v>2955520</v>
      </c>
      <c r="D589">
        <v>2</v>
      </c>
      <c r="E589">
        <v>95</v>
      </c>
      <c r="F589">
        <v>55</v>
      </c>
      <c r="G589">
        <v>20</v>
      </c>
      <c r="H589">
        <v>20.9</v>
      </c>
      <c r="I589" t="str">
        <f>""</f>
        <v/>
      </c>
      <c r="J589" t="str">
        <f>""</f>
        <v/>
      </c>
      <c r="K589" t="str">
        <f>""</f>
        <v/>
      </c>
      <c r="L589" t="str">
        <f>""</f>
        <v/>
      </c>
      <c r="M589" s="114">
        <v>1064.28</v>
      </c>
      <c r="N589" s="7">
        <v>1064.28</v>
      </c>
      <c r="O589" s="7">
        <v>1064.28</v>
      </c>
      <c r="P589" s="7">
        <v>1064.28</v>
      </c>
      <c r="Q589">
        <v>1.2983</v>
      </c>
      <c r="R589">
        <v>1.2983</v>
      </c>
      <c r="S589">
        <v>1.2983</v>
      </c>
      <c r="T589">
        <v>1.2983</v>
      </c>
      <c r="U589">
        <f t="shared" si="262"/>
        <v>174</v>
      </c>
      <c r="V589">
        <f t="shared" si="262"/>
        <v>174</v>
      </c>
      <c r="W589">
        <f t="shared" si="262"/>
        <v>174</v>
      </c>
      <c r="X589">
        <f t="shared" si="262"/>
        <v>174</v>
      </c>
      <c r="Y589">
        <f t="shared" si="263"/>
        <v>30</v>
      </c>
      <c r="Z589">
        <f t="shared" si="263"/>
        <v>30</v>
      </c>
      <c r="AA589">
        <f t="shared" si="263"/>
        <v>30</v>
      </c>
      <c r="AB589">
        <f t="shared" si="263"/>
        <v>30</v>
      </c>
      <c r="AC589" s="212">
        <f t="shared" si="264"/>
        <v>3.6765942034529949E-3</v>
      </c>
      <c r="AD589" s="212">
        <f t="shared" si="264"/>
        <v>3.6765942034529949E-3</v>
      </c>
      <c r="AE589" s="212">
        <f t="shared" si="264"/>
        <v>3.6765942034529949E-3</v>
      </c>
      <c r="AF589" s="212">
        <f t="shared" si="264"/>
        <v>3.6765942034529949E-3</v>
      </c>
      <c r="AG589" s="166">
        <f t="shared" si="265"/>
        <v>1.2760000000000001E-4</v>
      </c>
      <c r="AH589" s="166">
        <f t="shared" si="265"/>
        <v>1.7219</v>
      </c>
      <c r="AI589" s="166">
        <f t="shared" si="265"/>
        <v>2</v>
      </c>
      <c r="AJ589" s="166">
        <f t="shared" si="265"/>
        <v>3.76611E-4</v>
      </c>
      <c r="AK589" s="114" t="str">
        <f>""</f>
        <v/>
      </c>
      <c r="AL589" s="7" t="str">
        <f>""</f>
        <v/>
      </c>
      <c r="AM589" s="7" t="str">
        <f>""</f>
        <v/>
      </c>
      <c r="AN589" s="7" t="str">
        <f>""</f>
        <v/>
      </c>
      <c r="AO589" s="7" t="str">
        <f>""</f>
        <v/>
      </c>
      <c r="AP589" s="7" t="str">
        <f>""</f>
        <v/>
      </c>
      <c r="AQ589" s="7" t="str">
        <f>""</f>
        <v/>
      </c>
      <c r="AR589" s="7" t="str">
        <f>""</f>
        <v/>
      </c>
      <c r="AS589" s="7" t="str">
        <f>""</f>
        <v/>
      </c>
      <c r="AT589" s="7" t="str">
        <f>""</f>
        <v/>
      </c>
      <c r="AU589" s="7" t="str">
        <f>""</f>
        <v/>
      </c>
      <c r="AV589" s="7" t="str">
        <f>""</f>
        <v/>
      </c>
      <c r="AW589" s="7" t="str">
        <f>""</f>
        <v/>
      </c>
      <c r="AX589" s="7" t="str">
        <f>""</f>
        <v/>
      </c>
      <c r="AY589" s="7" t="str">
        <f>""</f>
        <v/>
      </c>
      <c r="AZ589" s="118">
        <f t="shared" si="266"/>
        <v>0.7</v>
      </c>
      <c r="BA589" s="121" t="str">
        <f>""</f>
        <v/>
      </c>
      <c r="BB589" s="121" t="str">
        <f>""</f>
        <v/>
      </c>
      <c r="BC589" s="121" t="str">
        <f>""</f>
        <v/>
      </c>
    </row>
    <row r="590" spans="1:55" x14ac:dyDescent="0.25">
      <c r="A590" t="str">
        <f t="shared" si="261"/>
        <v>2956520</v>
      </c>
      <c r="D590">
        <v>2</v>
      </c>
      <c r="E590">
        <v>95</v>
      </c>
      <c r="F590">
        <v>65</v>
      </c>
      <c r="G590">
        <v>20</v>
      </c>
      <c r="H590">
        <v>20.9</v>
      </c>
      <c r="I590" t="str">
        <f>""</f>
        <v/>
      </c>
      <c r="J590" t="str">
        <f>""</f>
        <v/>
      </c>
      <c r="K590" t="str">
        <f>""</f>
        <v/>
      </c>
      <c r="L590" t="str">
        <f>""</f>
        <v/>
      </c>
      <c r="M590" s="114">
        <v>1317.68</v>
      </c>
      <c r="N590" s="7">
        <v>1317.68</v>
      </c>
      <c r="O590" s="7">
        <v>1317.68</v>
      </c>
      <c r="P590" s="7">
        <v>1317.68</v>
      </c>
      <c r="Q590">
        <v>1.2983</v>
      </c>
      <c r="R590">
        <v>1.2983</v>
      </c>
      <c r="S590">
        <v>1.2983</v>
      </c>
      <c r="T590">
        <v>1.2983</v>
      </c>
      <c r="U590">
        <f t="shared" si="262"/>
        <v>215</v>
      </c>
      <c r="V590">
        <f t="shared" si="262"/>
        <v>215</v>
      </c>
      <c r="W590">
        <f t="shared" si="262"/>
        <v>215</v>
      </c>
      <c r="X590">
        <f t="shared" si="262"/>
        <v>215</v>
      </c>
      <c r="Y590">
        <f t="shared" si="263"/>
        <v>37</v>
      </c>
      <c r="Z590">
        <f t="shared" si="263"/>
        <v>37</v>
      </c>
      <c r="AA590">
        <f t="shared" si="263"/>
        <v>37</v>
      </c>
      <c r="AB590">
        <f t="shared" si="263"/>
        <v>37</v>
      </c>
      <c r="AC590" s="212">
        <f t="shared" si="264"/>
        <v>5.6873524203005467E-3</v>
      </c>
      <c r="AD590" s="212">
        <f t="shared" si="264"/>
        <v>5.6873524203005467E-3</v>
      </c>
      <c r="AE590" s="212">
        <f t="shared" si="264"/>
        <v>5.6873524203005467E-3</v>
      </c>
      <c r="AF590" s="212">
        <f t="shared" si="264"/>
        <v>5.6873524203005467E-3</v>
      </c>
      <c r="AG590" s="166">
        <f t="shared" si="265"/>
        <v>1.2760000000000001E-4</v>
      </c>
      <c r="AH590" s="166">
        <f t="shared" si="265"/>
        <v>1.7219</v>
      </c>
      <c r="AI590" s="166">
        <f t="shared" si="265"/>
        <v>2</v>
      </c>
      <c r="AJ590" s="166">
        <f t="shared" si="265"/>
        <v>3.76611E-4</v>
      </c>
      <c r="AK590" s="114" t="str">
        <f>""</f>
        <v/>
      </c>
      <c r="AL590" s="7" t="str">
        <f>""</f>
        <v/>
      </c>
      <c r="AM590" s="7" t="str">
        <f>""</f>
        <v/>
      </c>
      <c r="AN590" s="7" t="str">
        <f>""</f>
        <v/>
      </c>
      <c r="AO590" s="7" t="str">
        <f>""</f>
        <v/>
      </c>
      <c r="AP590" s="7" t="str">
        <f>""</f>
        <v/>
      </c>
      <c r="AQ590" s="7" t="str">
        <f>""</f>
        <v/>
      </c>
      <c r="AR590" s="7" t="str">
        <f>""</f>
        <v/>
      </c>
      <c r="AS590" s="7" t="str">
        <f>""</f>
        <v/>
      </c>
      <c r="AT590" s="7" t="str">
        <f>""</f>
        <v/>
      </c>
      <c r="AU590" s="7" t="str">
        <f>""</f>
        <v/>
      </c>
      <c r="AV590" s="7" t="str">
        <f>""</f>
        <v/>
      </c>
      <c r="AW590" s="7" t="str">
        <f>""</f>
        <v/>
      </c>
      <c r="AX590" s="7" t="str">
        <f>""</f>
        <v/>
      </c>
      <c r="AY590" s="7" t="str">
        <f>""</f>
        <v/>
      </c>
      <c r="AZ590" s="118">
        <f t="shared" si="266"/>
        <v>0.9</v>
      </c>
      <c r="BA590" s="121" t="str">
        <f>""</f>
        <v/>
      </c>
      <c r="BB590" s="121" t="str">
        <f>""</f>
        <v/>
      </c>
      <c r="BC590" s="121" t="str">
        <f>""</f>
        <v/>
      </c>
    </row>
    <row r="591" spans="1:55" x14ac:dyDescent="0.25">
      <c r="A591" t="str">
        <f t="shared" si="261"/>
        <v>2957520</v>
      </c>
      <c r="D591">
        <v>2</v>
      </c>
      <c r="E591">
        <v>95</v>
      </c>
      <c r="F591">
        <v>75</v>
      </c>
      <c r="G591">
        <v>20</v>
      </c>
      <c r="H591">
        <v>20.9</v>
      </c>
      <c r="I591" t="str">
        <f>""</f>
        <v/>
      </c>
      <c r="J591" t="str">
        <f>""</f>
        <v/>
      </c>
      <c r="K591" t="str">
        <f>""</f>
        <v/>
      </c>
      <c r="L591" t="str">
        <f>""</f>
        <v/>
      </c>
      <c r="M591" s="114">
        <v>1571.08</v>
      </c>
      <c r="N591" s="7">
        <v>1571.08</v>
      </c>
      <c r="O591" s="7">
        <v>1571.08</v>
      </c>
      <c r="P591" s="7">
        <v>1571.08</v>
      </c>
      <c r="Q591">
        <v>1.2983</v>
      </c>
      <c r="R591">
        <v>1.2983</v>
      </c>
      <c r="S591">
        <v>1.2983</v>
      </c>
      <c r="T591">
        <v>1.2983</v>
      </c>
      <c r="U591">
        <f t="shared" si="262"/>
        <v>256</v>
      </c>
      <c r="V591">
        <f t="shared" si="262"/>
        <v>256</v>
      </c>
      <c r="W591">
        <f t="shared" si="262"/>
        <v>256</v>
      </c>
      <c r="X591">
        <f t="shared" si="262"/>
        <v>256</v>
      </c>
      <c r="Y591">
        <f t="shared" si="263"/>
        <v>44</v>
      </c>
      <c r="Z591">
        <f t="shared" si="263"/>
        <v>44</v>
      </c>
      <c r="AA591">
        <f t="shared" si="263"/>
        <v>44</v>
      </c>
      <c r="AB591">
        <f t="shared" si="263"/>
        <v>44</v>
      </c>
      <c r="AC591" s="212">
        <f t="shared" si="264"/>
        <v>8.1696966933145175E-3</v>
      </c>
      <c r="AD591" s="212">
        <f t="shared" si="264"/>
        <v>8.1696966933145175E-3</v>
      </c>
      <c r="AE591" s="212">
        <f t="shared" si="264"/>
        <v>8.1696966933145175E-3</v>
      </c>
      <c r="AF591" s="212">
        <f t="shared" si="264"/>
        <v>8.1696966933145175E-3</v>
      </c>
      <c r="AG591" s="166">
        <f t="shared" si="265"/>
        <v>1.2760000000000001E-4</v>
      </c>
      <c r="AH591" s="166">
        <f t="shared" si="265"/>
        <v>1.7219</v>
      </c>
      <c r="AI591" s="166">
        <f t="shared" si="265"/>
        <v>2</v>
      </c>
      <c r="AJ591" s="166">
        <f t="shared" si="265"/>
        <v>3.76611E-4</v>
      </c>
      <c r="AK591" s="114" t="str">
        <f>""</f>
        <v/>
      </c>
      <c r="AL591" s="7" t="str">
        <f>""</f>
        <v/>
      </c>
      <c r="AM591" s="7" t="str">
        <f>""</f>
        <v/>
      </c>
      <c r="AN591" s="7" t="str">
        <f>""</f>
        <v/>
      </c>
      <c r="AO591" s="7" t="str">
        <f>""</f>
        <v/>
      </c>
      <c r="AP591" s="7" t="str">
        <f>""</f>
        <v/>
      </c>
      <c r="AQ591" s="7" t="str">
        <f>""</f>
        <v/>
      </c>
      <c r="AR591" s="7" t="str">
        <f>""</f>
        <v/>
      </c>
      <c r="AS591" s="7" t="str">
        <f>""</f>
        <v/>
      </c>
      <c r="AT591" s="7" t="str">
        <f>""</f>
        <v/>
      </c>
      <c r="AU591" s="7" t="str">
        <f>""</f>
        <v/>
      </c>
      <c r="AV591" s="7" t="str">
        <f>""</f>
        <v/>
      </c>
      <c r="AW591" s="7" t="str">
        <f>""</f>
        <v/>
      </c>
      <c r="AX591" s="7" t="str">
        <f>""</f>
        <v/>
      </c>
      <c r="AY591" s="7" t="str">
        <f>""</f>
        <v/>
      </c>
      <c r="AZ591" s="118">
        <f t="shared" si="266"/>
        <v>1</v>
      </c>
      <c r="BA591" s="121" t="str">
        <f>""</f>
        <v/>
      </c>
      <c r="BB591" s="121" t="str">
        <f>""</f>
        <v/>
      </c>
      <c r="BC591" s="121" t="str">
        <f>""</f>
        <v/>
      </c>
    </row>
    <row r="592" spans="1:55" x14ac:dyDescent="0.25">
      <c r="A592" t="str">
        <f t="shared" si="261"/>
        <v>2958520</v>
      </c>
      <c r="D592">
        <v>2</v>
      </c>
      <c r="E592">
        <v>95</v>
      </c>
      <c r="F592">
        <v>85</v>
      </c>
      <c r="G592">
        <v>20</v>
      </c>
      <c r="H592">
        <v>20.9</v>
      </c>
      <c r="I592" t="str">
        <f>""</f>
        <v/>
      </c>
      <c r="J592" t="str">
        <f>""</f>
        <v/>
      </c>
      <c r="K592" t="str">
        <f>""</f>
        <v/>
      </c>
      <c r="L592" t="str">
        <f>""</f>
        <v/>
      </c>
      <c r="M592" s="114">
        <v>1824.48</v>
      </c>
      <c r="N592" s="7">
        <v>1824.48</v>
      </c>
      <c r="O592" s="7">
        <v>1824.48</v>
      </c>
      <c r="P592" s="7">
        <v>1824.48</v>
      </c>
      <c r="Q592">
        <v>1.2983</v>
      </c>
      <c r="R592">
        <v>1.2983</v>
      </c>
      <c r="S592">
        <v>1.2983</v>
      </c>
      <c r="T592">
        <v>1.2983</v>
      </c>
      <c r="U592">
        <f t="shared" si="262"/>
        <v>298</v>
      </c>
      <c r="V592">
        <f t="shared" si="262"/>
        <v>298</v>
      </c>
      <c r="W592">
        <f t="shared" si="262"/>
        <v>298</v>
      </c>
      <c r="X592">
        <f t="shared" si="262"/>
        <v>298</v>
      </c>
      <c r="Y592">
        <f t="shared" si="263"/>
        <v>51</v>
      </c>
      <c r="Z592">
        <f t="shared" si="263"/>
        <v>51</v>
      </c>
      <c r="AA592">
        <f t="shared" si="263"/>
        <v>51</v>
      </c>
      <c r="AB592">
        <f t="shared" si="263"/>
        <v>51</v>
      </c>
      <c r="AC592" s="212">
        <f t="shared" si="264"/>
        <v>1.1138519067817076E-2</v>
      </c>
      <c r="AD592" s="212">
        <f t="shared" si="264"/>
        <v>1.1138519067817076E-2</v>
      </c>
      <c r="AE592" s="212">
        <f t="shared" si="264"/>
        <v>1.1138519067817076E-2</v>
      </c>
      <c r="AF592" s="212">
        <f t="shared" si="264"/>
        <v>1.1138519067817076E-2</v>
      </c>
      <c r="AG592" s="166">
        <f t="shared" si="265"/>
        <v>1.2760000000000001E-4</v>
      </c>
      <c r="AH592" s="166">
        <f t="shared" si="265"/>
        <v>1.7219</v>
      </c>
      <c r="AI592" s="166">
        <f t="shared" si="265"/>
        <v>2</v>
      </c>
      <c r="AJ592" s="166">
        <f t="shared" si="265"/>
        <v>3.76611E-4</v>
      </c>
      <c r="AK592" s="114" t="str">
        <f>""</f>
        <v/>
      </c>
      <c r="AL592" s="7" t="str">
        <f>""</f>
        <v/>
      </c>
      <c r="AM592" s="7" t="str">
        <f>""</f>
        <v/>
      </c>
      <c r="AN592" s="7" t="str">
        <f>""</f>
        <v/>
      </c>
      <c r="AO592" s="7" t="str">
        <f>""</f>
        <v/>
      </c>
      <c r="AP592" s="7" t="str">
        <f>""</f>
        <v/>
      </c>
      <c r="AQ592" s="7" t="str">
        <f>""</f>
        <v/>
      </c>
      <c r="AR592" s="7" t="str">
        <f>""</f>
        <v/>
      </c>
      <c r="AS592" s="7" t="str">
        <f>""</f>
        <v/>
      </c>
      <c r="AT592" s="7" t="str">
        <f>""</f>
        <v/>
      </c>
      <c r="AU592" s="7" t="str">
        <f>""</f>
        <v/>
      </c>
      <c r="AV592" s="7" t="str">
        <f>""</f>
        <v/>
      </c>
      <c r="AW592" s="7" t="str">
        <f>""</f>
        <v/>
      </c>
      <c r="AX592" s="7" t="str">
        <f>""</f>
        <v/>
      </c>
      <c r="AY592" s="7" t="str">
        <f>""</f>
        <v/>
      </c>
      <c r="AZ592" s="118">
        <f t="shared" si="266"/>
        <v>1.1000000000000001</v>
      </c>
      <c r="BA592" s="121" t="str">
        <f>""</f>
        <v/>
      </c>
      <c r="BB592" s="121" t="str">
        <f>""</f>
        <v/>
      </c>
      <c r="BC592" s="121" t="str">
        <f>""</f>
        <v/>
      </c>
    </row>
    <row r="593" spans="1:55" x14ac:dyDescent="0.25">
      <c r="A593" t="str">
        <f t="shared" si="261"/>
        <v>2959520</v>
      </c>
      <c r="D593">
        <v>2</v>
      </c>
      <c r="E593">
        <v>95</v>
      </c>
      <c r="F593">
        <v>95</v>
      </c>
      <c r="G593">
        <v>20</v>
      </c>
      <c r="H593">
        <v>20.9</v>
      </c>
      <c r="I593" t="str">
        <f>""</f>
        <v/>
      </c>
      <c r="J593" t="str">
        <f>""</f>
        <v/>
      </c>
      <c r="K593" t="str">
        <f>""</f>
        <v/>
      </c>
      <c r="L593" t="str">
        <f>""</f>
        <v/>
      </c>
      <c r="M593" s="114">
        <v>2077.88</v>
      </c>
      <c r="N593" s="7">
        <v>2077.88</v>
      </c>
      <c r="O593" s="7">
        <v>2077.88</v>
      </c>
      <c r="P593" s="7">
        <v>2077.88</v>
      </c>
      <c r="Q593">
        <v>1.2983</v>
      </c>
      <c r="R593">
        <v>1.2983</v>
      </c>
      <c r="S593">
        <v>1.2983</v>
      </c>
      <c r="T593">
        <v>1.2983</v>
      </c>
      <c r="U593">
        <f t="shared" si="262"/>
        <v>339</v>
      </c>
      <c r="V593">
        <f t="shared" si="262"/>
        <v>339</v>
      </c>
      <c r="W593">
        <f t="shared" si="262"/>
        <v>339</v>
      </c>
      <c r="X593">
        <f t="shared" si="262"/>
        <v>339</v>
      </c>
      <c r="Y593">
        <f t="shared" si="263"/>
        <v>58</v>
      </c>
      <c r="Z593">
        <f t="shared" si="263"/>
        <v>58</v>
      </c>
      <c r="AA593">
        <f t="shared" si="263"/>
        <v>58</v>
      </c>
      <c r="AB593">
        <f t="shared" si="263"/>
        <v>58</v>
      </c>
      <c r="AC593" s="212">
        <f t="shared" si="264"/>
        <v>1.4608051935844369E-2</v>
      </c>
      <c r="AD593" s="212">
        <f t="shared" si="264"/>
        <v>1.4608051935844369E-2</v>
      </c>
      <c r="AE593" s="212">
        <f t="shared" si="264"/>
        <v>1.4608051935844369E-2</v>
      </c>
      <c r="AF593" s="212">
        <f t="shared" si="264"/>
        <v>1.4608051935844369E-2</v>
      </c>
      <c r="AG593" s="166">
        <f t="shared" si="265"/>
        <v>1.2760000000000001E-4</v>
      </c>
      <c r="AH593" s="166">
        <f t="shared" si="265"/>
        <v>1.7219</v>
      </c>
      <c r="AI593" s="166">
        <f t="shared" si="265"/>
        <v>2</v>
      </c>
      <c r="AJ593" s="166">
        <f t="shared" si="265"/>
        <v>3.76611E-4</v>
      </c>
      <c r="AK593" s="114" t="str">
        <f>""</f>
        <v/>
      </c>
      <c r="AL593" s="7" t="str">
        <f>""</f>
        <v/>
      </c>
      <c r="AM593" s="7" t="str">
        <f>""</f>
        <v/>
      </c>
      <c r="AN593" s="7" t="str">
        <f>""</f>
        <v/>
      </c>
      <c r="AO593" s="7" t="str">
        <f>""</f>
        <v/>
      </c>
      <c r="AP593" s="7" t="str">
        <f>""</f>
        <v/>
      </c>
      <c r="AQ593" s="7" t="str">
        <f>""</f>
        <v/>
      </c>
      <c r="AR593" s="7" t="str">
        <f>""</f>
        <v/>
      </c>
      <c r="AS593" s="7" t="str">
        <f>""</f>
        <v/>
      </c>
      <c r="AT593" s="7" t="str">
        <f>""</f>
        <v/>
      </c>
      <c r="AU593" s="7" t="str">
        <f>""</f>
        <v/>
      </c>
      <c r="AV593" s="7" t="str">
        <f>""</f>
        <v/>
      </c>
      <c r="AW593" s="7" t="str">
        <f>""</f>
        <v/>
      </c>
      <c r="AX593" s="7" t="str">
        <f>""</f>
        <v/>
      </c>
      <c r="AY593" s="7" t="str">
        <f>""</f>
        <v/>
      </c>
      <c r="AZ593" s="118">
        <f t="shared" si="266"/>
        <v>1.3</v>
      </c>
      <c r="BA593" s="121" t="str">
        <f>""</f>
        <v/>
      </c>
      <c r="BB593" s="121" t="str">
        <f>""</f>
        <v/>
      </c>
      <c r="BC593" s="121" t="str">
        <f>""</f>
        <v/>
      </c>
    </row>
    <row r="594" spans="1:55" x14ac:dyDescent="0.25">
      <c r="A594" t="str">
        <f t="shared" si="261"/>
        <v>29510520</v>
      </c>
      <c r="D594">
        <v>2</v>
      </c>
      <c r="E594">
        <v>95</v>
      </c>
      <c r="F594">
        <v>105</v>
      </c>
      <c r="G594">
        <v>20</v>
      </c>
      <c r="H594">
        <v>20.9</v>
      </c>
      <c r="I594" t="str">
        <f>""</f>
        <v/>
      </c>
      <c r="J594" t="str">
        <f>""</f>
        <v/>
      </c>
      <c r="K594" t="str">
        <f>""</f>
        <v/>
      </c>
      <c r="L594" t="str">
        <f>""</f>
        <v/>
      </c>
      <c r="M594" s="114">
        <v>2331.2800000000002</v>
      </c>
      <c r="N594" s="7">
        <v>2331.2800000000002</v>
      </c>
      <c r="O594" s="7">
        <v>2331.2800000000002</v>
      </c>
      <c r="P594" s="7">
        <v>2331.2800000000002</v>
      </c>
      <c r="Q594">
        <v>1.2983</v>
      </c>
      <c r="R594">
        <v>1.2983</v>
      </c>
      <c r="S594">
        <v>1.2983</v>
      </c>
      <c r="T594">
        <v>1.2983</v>
      </c>
      <c r="U594">
        <f t="shared" si="262"/>
        <v>380</v>
      </c>
      <c r="V594">
        <f t="shared" si="262"/>
        <v>380</v>
      </c>
      <c r="W594">
        <f t="shared" si="262"/>
        <v>380</v>
      </c>
      <c r="X594">
        <f t="shared" si="262"/>
        <v>380</v>
      </c>
      <c r="Y594">
        <f t="shared" si="263"/>
        <v>65</v>
      </c>
      <c r="Z594">
        <f t="shared" si="263"/>
        <v>65</v>
      </c>
      <c r="AA594">
        <f t="shared" si="263"/>
        <v>65</v>
      </c>
      <c r="AB594">
        <f t="shared" si="263"/>
        <v>65</v>
      </c>
      <c r="AC594" s="212">
        <f t="shared" si="264"/>
        <v>1.8591984551398235E-2</v>
      </c>
      <c r="AD594" s="212">
        <f t="shared" si="264"/>
        <v>1.8591984551398235E-2</v>
      </c>
      <c r="AE594" s="212">
        <f t="shared" si="264"/>
        <v>1.8591984551398235E-2</v>
      </c>
      <c r="AF594" s="212">
        <f t="shared" si="264"/>
        <v>1.8591984551398235E-2</v>
      </c>
      <c r="AG594" s="166">
        <f t="shared" si="265"/>
        <v>1.2760000000000001E-4</v>
      </c>
      <c r="AH594" s="166">
        <f t="shared" si="265"/>
        <v>1.7219</v>
      </c>
      <c r="AI594" s="166">
        <f t="shared" si="265"/>
        <v>2</v>
      </c>
      <c r="AJ594" s="166">
        <f t="shared" si="265"/>
        <v>3.76611E-4</v>
      </c>
      <c r="AK594" s="114" t="str">
        <f>""</f>
        <v/>
      </c>
      <c r="AL594" s="7" t="str">
        <f>""</f>
        <v/>
      </c>
      <c r="AM594" s="7" t="str">
        <f>""</f>
        <v/>
      </c>
      <c r="AN594" s="7" t="str">
        <f>""</f>
        <v/>
      </c>
      <c r="AO594" s="7" t="str">
        <f>""</f>
        <v/>
      </c>
      <c r="AP594" s="7" t="str">
        <f>""</f>
        <v/>
      </c>
      <c r="AQ594" s="7" t="str">
        <f>""</f>
        <v/>
      </c>
      <c r="AR594" s="7" t="str">
        <f>""</f>
        <v/>
      </c>
      <c r="AS594" s="7" t="str">
        <f>""</f>
        <v/>
      </c>
      <c r="AT594" s="7" t="str">
        <f>""</f>
        <v/>
      </c>
      <c r="AU594" s="7" t="str">
        <f>""</f>
        <v/>
      </c>
      <c r="AV594" s="7" t="str">
        <f>""</f>
        <v/>
      </c>
      <c r="AW594" s="7" t="str">
        <f>""</f>
        <v/>
      </c>
      <c r="AX594" s="7" t="str">
        <f>""</f>
        <v/>
      </c>
      <c r="AY594" s="7" t="str">
        <f>""</f>
        <v/>
      </c>
      <c r="AZ594" s="118">
        <f t="shared" si="266"/>
        <v>1.4</v>
      </c>
      <c r="BA594" s="121" t="str">
        <f>""</f>
        <v/>
      </c>
      <c r="BB594" s="121" t="str">
        <f>""</f>
        <v/>
      </c>
      <c r="BC594" s="121" t="str">
        <f>""</f>
        <v/>
      </c>
    </row>
    <row r="595" spans="1:55" x14ac:dyDescent="0.25">
      <c r="A595" t="str">
        <f t="shared" si="261"/>
        <v>29511520</v>
      </c>
      <c r="D595">
        <v>2</v>
      </c>
      <c r="E595">
        <v>95</v>
      </c>
      <c r="F595">
        <v>115</v>
      </c>
      <c r="G595">
        <v>20</v>
      </c>
      <c r="H595">
        <v>20.9</v>
      </c>
      <c r="I595" t="str">
        <f>""</f>
        <v/>
      </c>
      <c r="J595" t="str">
        <f>""</f>
        <v/>
      </c>
      <c r="K595" t="str">
        <f>""</f>
        <v/>
      </c>
      <c r="L595" t="str">
        <f>""</f>
        <v/>
      </c>
      <c r="M595" s="114">
        <v>2584.6799999999998</v>
      </c>
      <c r="N595" s="7">
        <v>2584.6799999999998</v>
      </c>
      <c r="O595" s="7">
        <v>2584.6799999999998</v>
      </c>
      <c r="P595" s="7">
        <v>2584.6799999999998</v>
      </c>
      <c r="Q595">
        <v>1.2983</v>
      </c>
      <c r="R595">
        <v>1.2983</v>
      </c>
      <c r="S595">
        <v>1.2983</v>
      </c>
      <c r="T595">
        <v>1.2983</v>
      </c>
      <c r="U595">
        <f t="shared" si="262"/>
        <v>422</v>
      </c>
      <c r="V595">
        <f t="shared" si="262"/>
        <v>422</v>
      </c>
      <c r="W595">
        <f t="shared" si="262"/>
        <v>422</v>
      </c>
      <c r="X595">
        <f t="shared" si="262"/>
        <v>422</v>
      </c>
      <c r="Y595">
        <f t="shared" si="263"/>
        <v>73</v>
      </c>
      <c r="Z595">
        <f t="shared" si="263"/>
        <v>73</v>
      </c>
      <c r="AA595">
        <f t="shared" si="263"/>
        <v>73</v>
      </c>
      <c r="AB595">
        <f t="shared" si="263"/>
        <v>73</v>
      </c>
      <c r="AC595" s="212">
        <f t="shared" si="264"/>
        <v>2.3734142510127464E-2</v>
      </c>
      <c r="AD595" s="212">
        <f t="shared" si="264"/>
        <v>2.3734142510127464E-2</v>
      </c>
      <c r="AE595" s="212">
        <f t="shared" si="264"/>
        <v>2.3734142510127464E-2</v>
      </c>
      <c r="AF595" s="212">
        <f t="shared" si="264"/>
        <v>2.3734142510127464E-2</v>
      </c>
      <c r="AG595" s="166">
        <f t="shared" si="265"/>
        <v>1.2760000000000001E-4</v>
      </c>
      <c r="AH595" s="166">
        <f t="shared" si="265"/>
        <v>1.7219</v>
      </c>
      <c r="AI595" s="166">
        <f t="shared" si="265"/>
        <v>2</v>
      </c>
      <c r="AJ595" s="166">
        <f t="shared" si="265"/>
        <v>3.76611E-4</v>
      </c>
      <c r="AK595" s="114" t="str">
        <f>""</f>
        <v/>
      </c>
      <c r="AL595" s="7" t="str">
        <f>""</f>
        <v/>
      </c>
      <c r="AM595" s="7" t="str">
        <f>""</f>
        <v/>
      </c>
      <c r="AN595" s="7" t="str">
        <f>""</f>
        <v/>
      </c>
      <c r="AO595" s="7" t="str">
        <f>""</f>
        <v/>
      </c>
      <c r="AP595" s="7" t="str">
        <f>""</f>
        <v/>
      </c>
      <c r="AQ595" s="7" t="str">
        <f>""</f>
        <v/>
      </c>
      <c r="AR595" s="7" t="str">
        <f>""</f>
        <v/>
      </c>
      <c r="AS595" s="7" t="str">
        <f>""</f>
        <v/>
      </c>
      <c r="AT595" s="7" t="str">
        <f>""</f>
        <v/>
      </c>
      <c r="AU595" s="7" t="str">
        <f>""</f>
        <v/>
      </c>
      <c r="AV595" s="7" t="str">
        <f>""</f>
        <v/>
      </c>
      <c r="AW595" s="7" t="str">
        <f>""</f>
        <v/>
      </c>
      <c r="AX595" s="7" t="str">
        <f>""</f>
        <v/>
      </c>
      <c r="AY595" s="7" t="str">
        <f>""</f>
        <v/>
      </c>
      <c r="AZ595" s="118">
        <f t="shared" si="266"/>
        <v>1.5</v>
      </c>
      <c r="BA595" s="121" t="str">
        <f>""</f>
        <v/>
      </c>
      <c r="BB595" s="121" t="str">
        <f>""</f>
        <v/>
      </c>
      <c r="BC595" s="121" t="str">
        <f>""</f>
        <v/>
      </c>
    </row>
    <row r="596" spans="1:55" x14ac:dyDescent="0.25">
      <c r="A596" t="str">
        <f t="shared" si="261"/>
        <v>29513520</v>
      </c>
      <c r="D596">
        <v>2</v>
      </c>
      <c r="E596">
        <v>95</v>
      </c>
      <c r="F596">
        <v>135</v>
      </c>
      <c r="G596">
        <v>20</v>
      </c>
      <c r="H596">
        <v>20.9</v>
      </c>
      <c r="I596" t="str">
        <f>""</f>
        <v/>
      </c>
      <c r="J596" t="str">
        <f>""</f>
        <v/>
      </c>
      <c r="K596" t="str">
        <f>""</f>
        <v/>
      </c>
      <c r="L596" t="str">
        <f>""</f>
        <v/>
      </c>
      <c r="M596" s="114">
        <v>3091.48</v>
      </c>
      <c r="N596" s="7">
        <v>3091.48</v>
      </c>
      <c r="O596" s="7">
        <v>3091.48</v>
      </c>
      <c r="P596" s="7">
        <v>3091.48</v>
      </c>
      <c r="Q596">
        <v>1.2983</v>
      </c>
      <c r="R596">
        <v>1.2983</v>
      </c>
      <c r="S596">
        <v>1.2983</v>
      </c>
      <c r="T596">
        <v>1.2983</v>
      </c>
      <c r="U596">
        <f t="shared" si="262"/>
        <v>504</v>
      </c>
      <c r="V596">
        <f t="shared" si="262"/>
        <v>504</v>
      </c>
      <c r="W596">
        <f t="shared" si="262"/>
        <v>504</v>
      </c>
      <c r="X596">
        <f t="shared" si="262"/>
        <v>504</v>
      </c>
      <c r="Y596">
        <f t="shared" si="263"/>
        <v>87</v>
      </c>
      <c r="Z596">
        <f t="shared" si="263"/>
        <v>87</v>
      </c>
      <c r="AA596">
        <f t="shared" si="263"/>
        <v>87</v>
      </c>
      <c r="AB596">
        <f t="shared" si="263"/>
        <v>87</v>
      </c>
      <c r="AC596" s="212">
        <f t="shared" si="264"/>
        <v>3.452901583610201E-2</v>
      </c>
      <c r="AD596" s="212">
        <f t="shared" si="264"/>
        <v>3.452901583610201E-2</v>
      </c>
      <c r="AE596" s="212">
        <f t="shared" si="264"/>
        <v>3.452901583610201E-2</v>
      </c>
      <c r="AF596" s="212">
        <f t="shared" si="264"/>
        <v>3.452901583610201E-2</v>
      </c>
      <c r="AG596" s="166">
        <f t="shared" si="265"/>
        <v>1.2760000000000001E-4</v>
      </c>
      <c r="AH596" s="166">
        <f t="shared" si="265"/>
        <v>1.7219</v>
      </c>
      <c r="AI596" s="166">
        <f t="shared" si="265"/>
        <v>2</v>
      </c>
      <c r="AJ596" s="166">
        <f t="shared" si="265"/>
        <v>3.76611E-4</v>
      </c>
      <c r="AK596" s="114" t="str">
        <f>""</f>
        <v/>
      </c>
      <c r="AL596" s="7" t="str">
        <f>""</f>
        <v/>
      </c>
      <c r="AM596" s="7" t="str">
        <f>""</f>
        <v/>
      </c>
      <c r="AN596" s="7" t="str">
        <f>""</f>
        <v/>
      </c>
      <c r="AO596" s="7" t="str">
        <f>""</f>
        <v/>
      </c>
      <c r="AP596" s="7" t="str">
        <f>""</f>
        <v/>
      </c>
      <c r="AQ596" s="7" t="str">
        <f>""</f>
        <v/>
      </c>
      <c r="AR596" s="7" t="str">
        <f>""</f>
        <v/>
      </c>
      <c r="AS596" s="7" t="str">
        <f>""</f>
        <v/>
      </c>
      <c r="AT596" s="7" t="str">
        <f>""</f>
        <v/>
      </c>
      <c r="AU596" s="7" t="str">
        <f>""</f>
        <v/>
      </c>
      <c r="AV596" s="7" t="str">
        <f>""</f>
        <v/>
      </c>
      <c r="AW596" s="7" t="str">
        <f>""</f>
        <v/>
      </c>
      <c r="AX596" s="7" t="str">
        <f>""</f>
        <v/>
      </c>
      <c r="AY596" s="7" t="str">
        <f>""</f>
        <v/>
      </c>
      <c r="AZ596" s="118">
        <f t="shared" si="266"/>
        <v>1.8</v>
      </c>
      <c r="BA596" s="121" t="str">
        <f>""</f>
        <v/>
      </c>
      <c r="BB596" s="121" t="str">
        <f>""</f>
        <v/>
      </c>
      <c r="BC596" s="121" t="str">
        <f>""</f>
        <v/>
      </c>
    </row>
    <row r="597" spans="1:55" x14ac:dyDescent="0.25">
      <c r="A597" t="str">
        <f t="shared" si="261"/>
        <v>29515520</v>
      </c>
      <c r="D597">
        <v>2</v>
      </c>
      <c r="E597">
        <v>95</v>
      </c>
      <c r="F597">
        <v>155</v>
      </c>
      <c r="G597">
        <v>20</v>
      </c>
      <c r="H597">
        <v>20.9</v>
      </c>
      <c r="I597" t="str">
        <f>""</f>
        <v/>
      </c>
      <c r="J597" t="str">
        <f>""</f>
        <v/>
      </c>
      <c r="K597" t="str">
        <f>""</f>
        <v/>
      </c>
      <c r="L597" t="str">
        <f>""</f>
        <v/>
      </c>
      <c r="M597" s="114">
        <v>3598.28</v>
      </c>
      <c r="N597" s="7">
        <v>3598.28</v>
      </c>
      <c r="O597" s="7">
        <v>3598.28</v>
      </c>
      <c r="P597" s="7">
        <v>3598.28</v>
      </c>
      <c r="Q597">
        <v>1.2983</v>
      </c>
      <c r="R597">
        <v>1.2983</v>
      </c>
      <c r="S597">
        <v>1.2983</v>
      </c>
      <c r="T597">
        <v>1.2983</v>
      </c>
      <c r="U597">
        <f t="shared" si="262"/>
        <v>587</v>
      </c>
      <c r="V597">
        <f t="shared" si="262"/>
        <v>587</v>
      </c>
      <c r="W597">
        <f t="shared" si="262"/>
        <v>587</v>
      </c>
      <c r="X597">
        <f t="shared" si="262"/>
        <v>587</v>
      </c>
      <c r="Y597">
        <f t="shared" si="263"/>
        <v>101</v>
      </c>
      <c r="Z597">
        <f t="shared" si="263"/>
        <v>101</v>
      </c>
      <c r="AA597">
        <f t="shared" si="263"/>
        <v>101</v>
      </c>
      <c r="AB597">
        <f t="shared" si="263"/>
        <v>101</v>
      </c>
      <c r="AC597" s="212">
        <f t="shared" si="264"/>
        <v>4.7588505491107845E-2</v>
      </c>
      <c r="AD597" s="212">
        <f t="shared" si="264"/>
        <v>4.7588505491107845E-2</v>
      </c>
      <c r="AE597" s="212">
        <f t="shared" si="264"/>
        <v>4.7588505491107845E-2</v>
      </c>
      <c r="AF597" s="212">
        <f t="shared" si="264"/>
        <v>4.7588505491107845E-2</v>
      </c>
      <c r="AG597" s="166">
        <f t="shared" si="265"/>
        <v>1.2760000000000001E-4</v>
      </c>
      <c r="AH597" s="166">
        <f t="shared" si="265"/>
        <v>1.7219</v>
      </c>
      <c r="AI597" s="166">
        <f t="shared" si="265"/>
        <v>2</v>
      </c>
      <c r="AJ597" s="166">
        <f t="shared" si="265"/>
        <v>3.76611E-4</v>
      </c>
      <c r="AK597" s="114" t="str">
        <f>""</f>
        <v/>
      </c>
      <c r="AL597" s="7" t="str">
        <f>""</f>
        <v/>
      </c>
      <c r="AM597" s="7" t="str">
        <f>""</f>
        <v/>
      </c>
      <c r="AN597" s="7" t="str">
        <f>""</f>
        <v/>
      </c>
      <c r="AO597" s="7" t="str">
        <f>""</f>
        <v/>
      </c>
      <c r="AP597" s="7" t="str">
        <f>""</f>
        <v/>
      </c>
      <c r="AQ597" s="7" t="str">
        <f>""</f>
        <v/>
      </c>
      <c r="AR597" s="7" t="str">
        <f>""</f>
        <v/>
      </c>
      <c r="AS597" s="7" t="str">
        <f>""</f>
        <v/>
      </c>
      <c r="AT597" s="7" t="str">
        <f>""</f>
        <v/>
      </c>
      <c r="AU597" s="7" t="str">
        <f>""</f>
        <v/>
      </c>
      <c r="AV597" s="7" t="str">
        <f>""</f>
        <v/>
      </c>
      <c r="AW597" s="7" t="str">
        <f>""</f>
        <v/>
      </c>
      <c r="AX597" s="7" t="str">
        <f>""</f>
        <v/>
      </c>
      <c r="AY597" s="7" t="str">
        <f>""</f>
        <v/>
      </c>
      <c r="AZ597" s="118">
        <f t="shared" si="266"/>
        <v>2.1</v>
      </c>
      <c r="BA597" s="121" t="str">
        <f>""</f>
        <v/>
      </c>
      <c r="BB597" s="121" t="str">
        <f>""</f>
        <v/>
      </c>
      <c r="BC597" s="121" t="str">
        <f>""</f>
        <v/>
      </c>
    </row>
    <row r="598" spans="1:55" x14ac:dyDescent="0.25">
      <c r="A598" t="str">
        <f t="shared" si="261"/>
        <v>29517520</v>
      </c>
      <c r="D598">
        <v>2</v>
      </c>
      <c r="E598">
        <v>95</v>
      </c>
      <c r="F598">
        <v>175</v>
      </c>
      <c r="G598">
        <v>20</v>
      </c>
      <c r="H598">
        <v>20.9</v>
      </c>
      <c r="I598" t="str">
        <f>""</f>
        <v/>
      </c>
      <c r="J598" t="str">
        <f>""</f>
        <v/>
      </c>
      <c r="K598" t="str">
        <f>""</f>
        <v/>
      </c>
      <c r="L598" t="str">
        <f>""</f>
        <v/>
      </c>
      <c r="M598" s="114">
        <v>4105.08</v>
      </c>
      <c r="N598" s="7">
        <v>4105.08</v>
      </c>
      <c r="O598" s="7">
        <v>4105.08</v>
      </c>
      <c r="P598" s="7">
        <v>4105.08</v>
      </c>
      <c r="Q598">
        <v>1.2983</v>
      </c>
      <c r="R598">
        <v>1.2983</v>
      </c>
      <c r="S598">
        <v>1.2983</v>
      </c>
      <c r="T598">
        <v>1.2983</v>
      </c>
      <c r="U598">
        <f t="shared" si="262"/>
        <v>670</v>
      </c>
      <c r="V598">
        <f t="shared" si="262"/>
        <v>670</v>
      </c>
      <c r="W598">
        <f t="shared" si="262"/>
        <v>670</v>
      </c>
      <c r="X598">
        <f t="shared" si="262"/>
        <v>670</v>
      </c>
      <c r="Y598">
        <f t="shared" si="263"/>
        <v>115</v>
      </c>
      <c r="Z598">
        <f t="shared" si="263"/>
        <v>115</v>
      </c>
      <c r="AA598">
        <f t="shared" si="263"/>
        <v>115</v>
      </c>
      <c r="AB598">
        <f t="shared" si="263"/>
        <v>115</v>
      </c>
      <c r="AC598" s="212">
        <f t="shared" si="264"/>
        <v>6.3006731000446695E-2</v>
      </c>
      <c r="AD598" s="212">
        <f t="shared" si="264"/>
        <v>6.3006731000446695E-2</v>
      </c>
      <c r="AE598" s="212">
        <f t="shared" si="264"/>
        <v>6.3006731000446695E-2</v>
      </c>
      <c r="AF598" s="212">
        <f t="shared" si="264"/>
        <v>6.3006731000446695E-2</v>
      </c>
      <c r="AG598" s="166">
        <f t="shared" si="265"/>
        <v>1.2760000000000001E-4</v>
      </c>
      <c r="AH598" s="166">
        <f t="shared" si="265"/>
        <v>1.7219</v>
      </c>
      <c r="AI598" s="166">
        <f t="shared" si="265"/>
        <v>2</v>
      </c>
      <c r="AJ598" s="166">
        <f t="shared" si="265"/>
        <v>3.76611E-4</v>
      </c>
      <c r="AK598" s="114" t="str">
        <f>""</f>
        <v/>
      </c>
      <c r="AL598" s="7" t="str">
        <f>""</f>
        <v/>
      </c>
      <c r="AM598" s="7" t="str">
        <f>""</f>
        <v/>
      </c>
      <c r="AN598" s="7" t="str">
        <f>""</f>
        <v/>
      </c>
      <c r="AO598" s="7" t="str">
        <f>""</f>
        <v/>
      </c>
      <c r="AP598" s="7" t="str">
        <f>""</f>
        <v/>
      </c>
      <c r="AQ598" s="7" t="str">
        <f>""</f>
        <v/>
      </c>
      <c r="AR598" s="7" t="str">
        <f>""</f>
        <v/>
      </c>
      <c r="AS598" s="7" t="str">
        <f>""</f>
        <v/>
      </c>
      <c r="AT598" s="7" t="str">
        <f>""</f>
        <v/>
      </c>
      <c r="AU598" s="7" t="str">
        <f>""</f>
        <v/>
      </c>
      <c r="AV598" s="7" t="str">
        <f>""</f>
        <v/>
      </c>
      <c r="AW598" s="7" t="str">
        <f>""</f>
        <v/>
      </c>
      <c r="AX598" s="7" t="str">
        <f>""</f>
        <v/>
      </c>
      <c r="AY598" s="7" t="str">
        <f>""</f>
        <v/>
      </c>
      <c r="AZ598" s="118">
        <f t="shared" si="266"/>
        <v>2.2999999999999998</v>
      </c>
      <c r="BA598" s="121" t="str">
        <f>""</f>
        <v/>
      </c>
      <c r="BB598" s="121" t="str">
        <f>""</f>
        <v/>
      </c>
      <c r="BC598" s="121" t="str">
        <f>""</f>
        <v/>
      </c>
    </row>
    <row r="599" spans="1:55" x14ac:dyDescent="0.25">
      <c r="A599" t="str">
        <f t="shared" si="261"/>
        <v>29519520</v>
      </c>
      <c r="D599">
        <v>2</v>
      </c>
      <c r="E599">
        <v>95</v>
      </c>
      <c r="F599">
        <v>195</v>
      </c>
      <c r="G599">
        <v>20</v>
      </c>
      <c r="H599">
        <v>20.9</v>
      </c>
      <c r="I599" t="str">
        <f>""</f>
        <v/>
      </c>
      <c r="J599" t="str">
        <f>""</f>
        <v/>
      </c>
      <c r="K599" t="str">
        <f>""</f>
        <v/>
      </c>
      <c r="L599" t="str">
        <f>""</f>
        <v/>
      </c>
      <c r="M599" s="114">
        <v>4611.88</v>
      </c>
      <c r="N599" s="7">
        <v>4611.88</v>
      </c>
      <c r="O599" s="7">
        <v>4611.88</v>
      </c>
      <c r="P599" s="7">
        <v>4611.88</v>
      </c>
      <c r="Q599">
        <v>1.2983</v>
      </c>
      <c r="R599">
        <v>1.2983</v>
      </c>
      <c r="S599">
        <v>1.2983</v>
      </c>
      <c r="T599">
        <v>1.2983</v>
      </c>
      <c r="U599">
        <f t="shared" si="262"/>
        <v>752</v>
      </c>
      <c r="V599">
        <f t="shared" si="262"/>
        <v>752</v>
      </c>
      <c r="W599">
        <f t="shared" si="262"/>
        <v>752</v>
      </c>
      <c r="X599">
        <f t="shared" si="262"/>
        <v>752</v>
      </c>
      <c r="Y599">
        <f t="shared" si="263"/>
        <v>129</v>
      </c>
      <c r="Z599">
        <f t="shared" si="263"/>
        <v>129</v>
      </c>
      <c r="AA599">
        <f t="shared" si="263"/>
        <v>129</v>
      </c>
      <c r="AB599">
        <f t="shared" si="263"/>
        <v>129</v>
      </c>
      <c r="AC599" s="212">
        <f t="shared" si="264"/>
        <v>8.0874191746937357E-2</v>
      </c>
      <c r="AD599" s="212">
        <f t="shared" si="264"/>
        <v>8.0874191746937357E-2</v>
      </c>
      <c r="AE599" s="212">
        <f t="shared" si="264"/>
        <v>8.0874191746937357E-2</v>
      </c>
      <c r="AF599" s="212">
        <f t="shared" si="264"/>
        <v>8.0874191746937357E-2</v>
      </c>
      <c r="AG599" s="166">
        <f t="shared" si="265"/>
        <v>1.2760000000000001E-4</v>
      </c>
      <c r="AH599" s="166">
        <f t="shared" si="265"/>
        <v>1.7219</v>
      </c>
      <c r="AI599" s="166">
        <f t="shared" si="265"/>
        <v>2</v>
      </c>
      <c r="AJ599" s="166">
        <f t="shared" si="265"/>
        <v>3.76611E-4</v>
      </c>
      <c r="AK599" s="114" t="str">
        <f>""</f>
        <v/>
      </c>
      <c r="AL599" s="7" t="str">
        <f>""</f>
        <v/>
      </c>
      <c r="AM599" s="7" t="str">
        <f>""</f>
        <v/>
      </c>
      <c r="AN599" s="7" t="str">
        <f>""</f>
        <v/>
      </c>
      <c r="AO599" s="7" t="str">
        <f>""</f>
        <v/>
      </c>
      <c r="AP599" s="7" t="str">
        <f>""</f>
        <v/>
      </c>
      <c r="AQ599" s="7" t="str">
        <f>""</f>
        <v/>
      </c>
      <c r="AR599" s="7" t="str">
        <f>""</f>
        <v/>
      </c>
      <c r="AS599" s="7" t="str">
        <f>""</f>
        <v/>
      </c>
      <c r="AT599" s="7" t="str">
        <f>""</f>
        <v/>
      </c>
      <c r="AU599" s="7" t="str">
        <f>""</f>
        <v/>
      </c>
      <c r="AV599" s="7" t="str">
        <f>""</f>
        <v/>
      </c>
      <c r="AW599" s="7" t="str">
        <f>""</f>
        <v/>
      </c>
      <c r="AX599" s="7" t="str">
        <f>""</f>
        <v/>
      </c>
      <c r="AY599" s="7" t="str">
        <f>""</f>
        <v/>
      </c>
      <c r="AZ599" s="118">
        <f t="shared" si="266"/>
        <v>2.6</v>
      </c>
      <c r="BA599" s="121" t="str">
        <f>""</f>
        <v/>
      </c>
      <c r="BB599" s="121" t="str">
        <f>""</f>
        <v/>
      </c>
      <c r="BC599" s="121" t="str">
        <f>""</f>
        <v/>
      </c>
    </row>
    <row r="600" spans="1:55" x14ac:dyDescent="0.25">
      <c r="A600" t="str">
        <f t="shared" si="261"/>
        <v>29521520</v>
      </c>
      <c r="D600">
        <v>2</v>
      </c>
      <c r="E600">
        <v>95</v>
      </c>
      <c r="F600">
        <v>215</v>
      </c>
      <c r="G600">
        <v>20</v>
      </c>
      <c r="H600">
        <v>20.9</v>
      </c>
      <c r="I600" t="str">
        <f>""</f>
        <v/>
      </c>
      <c r="J600" t="str">
        <f>""</f>
        <v/>
      </c>
      <c r="K600" t="str">
        <f>""</f>
        <v/>
      </c>
      <c r="L600" t="str">
        <f>""</f>
        <v/>
      </c>
      <c r="M600" s="114">
        <v>5118.68</v>
      </c>
      <c r="N600" s="7">
        <v>5118.68</v>
      </c>
      <c r="O600" s="7">
        <v>5118.68</v>
      </c>
      <c r="P600" s="7">
        <v>5118.68</v>
      </c>
      <c r="Q600">
        <v>1.2983</v>
      </c>
      <c r="R600">
        <v>1.2983</v>
      </c>
      <c r="S600">
        <v>1.2983</v>
      </c>
      <c r="T600">
        <v>1.2983</v>
      </c>
      <c r="U600">
        <f t="shared" si="262"/>
        <v>835</v>
      </c>
      <c r="V600">
        <f t="shared" si="262"/>
        <v>835</v>
      </c>
      <c r="W600">
        <f t="shared" si="262"/>
        <v>835</v>
      </c>
      <c r="X600">
        <f t="shared" si="262"/>
        <v>835</v>
      </c>
      <c r="Y600">
        <f t="shared" si="263"/>
        <v>144</v>
      </c>
      <c r="Z600">
        <f t="shared" si="263"/>
        <v>144</v>
      </c>
      <c r="AA600">
        <f t="shared" si="263"/>
        <v>144</v>
      </c>
      <c r="AB600">
        <f t="shared" si="263"/>
        <v>144</v>
      </c>
      <c r="AC600" s="212">
        <f t="shared" si="264"/>
        <v>0.10264910128215818</v>
      </c>
      <c r="AD600" s="212">
        <f t="shared" si="264"/>
        <v>0.10264910128215818</v>
      </c>
      <c r="AE600" s="212">
        <f t="shared" si="264"/>
        <v>0.10264910128215818</v>
      </c>
      <c r="AF600" s="212">
        <f t="shared" si="264"/>
        <v>0.10264910128215818</v>
      </c>
      <c r="AG600" s="166">
        <f t="shared" si="265"/>
        <v>1.2760000000000001E-4</v>
      </c>
      <c r="AH600" s="166">
        <f t="shared" si="265"/>
        <v>1.7219</v>
      </c>
      <c r="AI600" s="166">
        <f t="shared" si="265"/>
        <v>2</v>
      </c>
      <c r="AJ600" s="166">
        <f t="shared" si="265"/>
        <v>3.76611E-4</v>
      </c>
      <c r="AK600" s="114" t="str">
        <f>""</f>
        <v/>
      </c>
      <c r="AL600" s="7" t="str">
        <f>""</f>
        <v/>
      </c>
      <c r="AM600" s="7" t="str">
        <f>""</f>
        <v/>
      </c>
      <c r="AN600" s="7" t="str">
        <f>""</f>
        <v/>
      </c>
      <c r="AO600" s="7" t="str">
        <f>""</f>
        <v/>
      </c>
      <c r="AP600" s="7" t="str">
        <f>""</f>
        <v/>
      </c>
      <c r="AQ600" s="7" t="str">
        <f>""</f>
        <v/>
      </c>
      <c r="AR600" s="7" t="str">
        <f>""</f>
        <v/>
      </c>
      <c r="AS600" s="7" t="str">
        <f>""</f>
        <v/>
      </c>
      <c r="AT600" s="7" t="str">
        <f>""</f>
        <v/>
      </c>
      <c r="AU600" s="7" t="str">
        <f>""</f>
        <v/>
      </c>
      <c r="AV600" s="7" t="str">
        <f>""</f>
        <v/>
      </c>
      <c r="AW600" s="7" t="str">
        <f>""</f>
        <v/>
      </c>
      <c r="AX600" s="7" t="str">
        <f>""</f>
        <v/>
      </c>
      <c r="AY600" s="7" t="str">
        <f>""</f>
        <v/>
      </c>
      <c r="AZ600" s="118">
        <f t="shared" si="266"/>
        <v>2.9</v>
      </c>
      <c r="BA600" s="121" t="str">
        <f>""</f>
        <v/>
      </c>
      <c r="BB600" s="121" t="str">
        <f>""</f>
        <v/>
      </c>
      <c r="BC600" s="121" t="str">
        <f>""</f>
        <v/>
      </c>
    </row>
    <row r="601" spans="1:55" x14ac:dyDescent="0.25">
      <c r="A601" t="str">
        <f t="shared" si="261"/>
        <v>29523520</v>
      </c>
      <c r="D601">
        <v>2</v>
      </c>
      <c r="E601">
        <v>95</v>
      </c>
      <c r="F601">
        <v>235</v>
      </c>
      <c r="G601">
        <v>20</v>
      </c>
      <c r="H601">
        <v>20.9</v>
      </c>
      <c r="I601" t="str">
        <f>""</f>
        <v/>
      </c>
      <c r="J601" t="str">
        <f>""</f>
        <v/>
      </c>
      <c r="K601" t="str">
        <f>""</f>
        <v/>
      </c>
      <c r="L601" t="str">
        <f>""</f>
        <v/>
      </c>
      <c r="M601" s="114">
        <v>5625.48</v>
      </c>
      <c r="N601" s="7">
        <v>5625.48</v>
      </c>
      <c r="O601" s="7">
        <v>5625.48</v>
      </c>
      <c r="P601" s="7">
        <v>5625.48</v>
      </c>
      <c r="Q601">
        <v>1.2983</v>
      </c>
      <c r="R601">
        <v>1.2983</v>
      </c>
      <c r="S601">
        <v>1.2983</v>
      </c>
      <c r="T601">
        <v>1.2983</v>
      </c>
      <c r="U601">
        <f t="shared" si="262"/>
        <v>918</v>
      </c>
      <c r="V601">
        <f t="shared" si="262"/>
        <v>918</v>
      </c>
      <c r="W601">
        <f t="shared" si="262"/>
        <v>918</v>
      </c>
      <c r="X601">
        <f t="shared" si="262"/>
        <v>918</v>
      </c>
      <c r="Y601">
        <f t="shared" si="263"/>
        <v>158</v>
      </c>
      <c r="Z601">
        <f t="shared" si="263"/>
        <v>158</v>
      </c>
      <c r="AA601">
        <f t="shared" si="263"/>
        <v>158</v>
      </c>
      <c r="AB601">
        <f t="shared" si="263"/>
        <v>158</v>
      </c>
      <c r="AC601" s="212">
        <f t="shared" si="264"/>
        <v>0.12583294630845734</v>
      </c>
      <c r="AD601" s="212">
        <f t="shared" si="264"/>
        <v>0.12583294630845734</v>
      </c>
      <c r="AE601" s="212">
        <f t="shared" si="264"/>
        <v>0.12583294630845734</v>
      </c>
      <c r="AF601" s="212">
        <f t="shared" si="264"/>
        <v>0.12583294630845734</v>
      </c>
      <c r="AG601" s="166">
        <f t="shared" si="265"/>
        <v>1.2760000000000001E-4</v>
      </c>
      <c r="AH601" s="166">
        <f t="shared" si="265"/>
        <v>1.7219</v>
      </c>
      <c r="AI601" s="166">
        <f t="shared" si="265"/>
        <v>2</v>
      </c>
      <c r="AJ601" s="166">
        <f t="shared" si="265"/>
        <v>3.76611E-4</v>
      </c>
      <c r="AK601" s="114" t="str">
        <f>""</f>
        <v/>
      </c>
      <c r="AL601" s="7" t="str">
        <f>""</f>
        <v/>
      </c>
      <c r="AM601" s="7" t="str">
        <f>""</f>
        <v/>
      </c>
      <c r="AN601" s="7" t="str">
        <f>""</f>
        <v/>
      </c>
      <c r="AO601" s="7" t="str">
        <f>""</f>
        <v/>
      </c>
      <c r="AP601" s="7" t="str">
        <f>""</f>
        <v/>
      </c>
      <c r="AQ601" s="7" t="str">
        <f>""</f>
        <v/>
      </c>
      <c r="AR601" s="7" t="str">
        <f>""</f>
        <v/>
      </c>
      <c r="AS601" s="7" t="str">
        <f>""</f>
        <v/>
      </c>
      <c r="AT601" s="7" t="str">
        <f>""</f>
        <v/>
      </c>
      <c r="AU601" s="7" t="str">
        <f>""</f>
        <v/>
      </c>
      <c r="AV601" s="7" t="str">
        <f>""</f>
        <v/>
      </c>
      <c r="AW601" s="7" t="str">
        <f>""</f>
        <v/>
      </c>
      <c r="AX601" s="7" t="str">
        <f>""</f>
        <v/>
      </c>
      <c r="AY601" s="7" t="str">
        <f>""</f>
        <v/>
      </c>
      <c r="AZ601" s="118">
        <f t="shared" si="266"/>
        <v>3.1</v>
      </c>
      <c r="BA601" s="121" t="str">
        <f>""</f>
        <v/>
      </c>
      <c r="BB601" s="121" t="str">
        <f>""</f>
        <v/>
      </c>
      <c r="BC601" s="121" t="str">
        <f>""</f>
        <v/>
      </c>
    </row>
    <row r="602" spans="1:55" x14ac:dyDescent="0.25">
      <c r="A602" t="str">
        <f t="shared" si="261"/>
        <v>21005520</v>
      </c>
      <c r="D602">
        <v>2</v>
      </c>
      <c r="E602">
        <v>100</v>
      </c>
      <c r="F602">
        <v>55</v>
      </c>
      <c r="G602">
        <v>20</v>
      </c>
      <c r="H602">
        <v>20.9</v>
      </c>
      <c r="I602" t="str">
        <f>""</f>
        <v/>
      </c>
      <c r="J602" t="str">
        <f>""</f>
        <v/>
      </c>
      <c r="K602" t="str">
        <f>""</f>
        <v/>
      </c>
      <c r="L602" t="str">
        <f>""</f>
        <v/>
      </c>
      <c r="M602" s="114">
        <v>1071</v>
      </c>
      <c r="N602" s="7">
        <v>1071</v>
      </c>
      <c r="O602" s="7">
        <v>1071</v>
      </c>
      <c r="P602" s="7">
        <v>1071</v>
      </c>
      <c r="Q602">
        <v>1.2944</v>
      </c>
      <c r="R602">
        <v>1.2944</v>
      </c>
      <c r="S602">
        <v>1.2944</v>
      </c>
      <c r="T602">
        <v>1.2944</v>
      </c>
      <c r="U602">
        <f t="shared" si="262"/>
        <v>176</v>
      </c>
      <c r="V602">
        <f t="shared" si="262"/>
        <v>176</v>
      </c>
      <c r="W602">
        <f t="shared" si="262"/>
        <v>176</v>
      </c>
      <c r="X602">
        <f t="shared" si="262"/>
        <v>176</v>
      </c>
      <c r="Y602">
        <f t="shared" si="263"/>
        <v>30</v>
      </c>
      <c r="Z602">
        <f t="shared" si="263"/>
        <v>30</v>
      </c>
      <c r="AA602">
        <f t="shared" si="263"/>
        <v>30</v>
      </c>
      <c r="AB602">
        <f t="shared" si="263"/>
        <v>30</v>
      </c>
      <c r="AC602" s="212">
        <f t="shared" si="264"/>
        <v>3.6765942034529949E-3</v>
      </c>
      <c r="AD602" s="212">
        <f t="shared" si="264"/>
        <v>3.6765942034529949E-3</v>
      </c>
      <c r="AE602" s="212">
        <f t="shared" si="264"/>
        <v>3.6765942034529949E-3</v>
      </c>
      <c r="AF602" s="212">
        <f t="shared" si="264"/>
        <v>3.6765942034529949E-3</v>
      </c>
      <c r="AG602" s="166">
        <f t="shared" si="265"/>
        <v>1.2760000000000001E-4</v>
      </c>
      <c r="AH602" s="166">
        <f t="shared" si="265"/>
        <v>1.7219</v>
      </c>
      <c r="AI602" s="166">
        <f t="shared" si="265"/>
        <v>2</v>
      </c>
      <c r="AJ602" s="166">
        <f t="shared" si="265"/>
        <v>3.76611E-4</v>
      </c>
      <c r="AK602" s="114" t="str">
        <f>""</f>
        <v/>
      </c>
      <c r="AL602" s="7" t="str">
        <f>""</f>
        <v/>
      </c>
      <c r="AM602" s="7" t="str">
        <f>""</f>
        <v/>
      </c>
      <c r="AN602" s="7" t="str">
        <f>""</f>
        <v/>
      </c>
      <c r="AO602" s="7" t="str">
        <f>""</f>
        <v/>
      </c>
      <c r="AP602" s="7" t="str">
        <f>""</f>
        <v/>
      </c>
      <c r="AQ602" s="7" t="str">
        <f>""</f>
        <v/>
      </c>
      <c r="AR602" s="7" t="str">
        <f>""</f>
        <v/>
      </c>
      <c r="AS602" s="7" t="str">
        <f>""</f>
        <v/>
      </c>
      <c r="AT602" s="7" t="str">
        <f>""</f>
        <v/>
      </c>
      <c r="AU602" s="7" t="str">
        <f>""</f>
        <v/>
      </c>
      <c r="AV602" s="7" t="str">
        <f>""</f>
        <v/>
      </c>
      <c r="AW602" s="7" t="str">
        <f>""</f>
        <v/>
      </c>
      <c r="AX602" s="7" t="str">
        <f>""</f>
        <v/>
      </c>
      <c r="AY602" s="7" t="str">
        <f>""</f>
        <v/>
      </c>
      <c r="AZ602" s="118">
        <f t="shared" si="266"/>
        <v>0.7</v>
      </c>
      <c r="BA602" s="121" t="str">
        <f>""</f>
        <v/>
      </c>
      <c r="BB602" s="121" t="str">
        <f>""</f>
        <v/>
      </c>
      <c r="BC602" s="121" t="str">
        <f>""</f>
        <v/>
      </c>
    </row>
    <row r="603" spans="1:55" x14ac:dyDescent="0.25">
      <c r="A603" t="str">
        <f t="shared" si="261"/>
        <v>21006520</v>
      </c>
      <c r="D603">
        <v>2</v>
      </c>
      <c r="E603">
        <v>100</v>
      </c>
      <c r="F603">
        <v>65</v>
      </c>
      <c r="G603">
        <v>20</v>
      </c>
      <c r="H603">
        <v>20.9</v>
      </c>
      <c r="I603" t="str">
        <f>""</f>
        <v/>
      </c>
      <c r="J603" t="str">
        <f>""</f>
        <v/>
      </c>
      <c r="K603" t="str">
        <f>""</f>
        <v/>
      </c>
      <c r="L603" t="str">
        <f>""</f>
        <v/>
      </c>
      <c r="M603" s="114">
        <v>1326</v>
      </c>
      <c r="N603" s="7">
        <v>1326</v>
      </c>
      <c r="O603" s="7">
        <v>1326</v>
      </c>
      <c r="P603" s="7">
        <v>1326</v>
      </c>
      <c r="Q603">
        <v>1.2944</v>
      </c>
      <c r="R603">
        <v>1.2944</v>
      </c>
      <c r="S603">
        <v>1.2944</v>
      </c>
      <c r="T603">
        <v>1.2944</v>
      </c>
      <c r="U603">
        <f t="shared" si="262"/>
        <v>218</v>
      </c>
      <c r="V603">
        <f t="shared" si="262"/>
        <v>218</v>
      </c>
      <c r="W603">
        <f t="shared" si="262"/>
        <v>218</v>
      </c>
      <c r="X603">
        <f t="shared" ref="X603:X614" si="267">ROUND(P603*POWER(CF_heat,T603),0)</f>
        <v>218</v>
      </c>
      <c r="Y603">
        <f t="shared" si="263"/>
        <v>37</v>
      </c>
      <c r="Z603">
        <f t="shared" si="263"/>
        <v>37</v>
      </c>
      <c r="AA603">
        <f t="shared" si="263"/>
        <v>37</v>
      </c>
      <c r="AB603">
        <f t="shared" ref="AB603:AB614" si="268">ROUND(X603*3600/(4186*ABS($O$1-$O$2)),0)</f>
        <v>37</v>
      </c>
      <c r="AC603" s="212">
        <f t="shared" si="264"/>
        <v>5.6873524203005467E-3</v>
      </c>
      <c r="AD603" s="212">
        <f t="shared" si="264"/>
        <v>5.6873524203005467E-3</v>
      </c>
      <c r="AE603" s="212">
        <f t="shared" si="264"/>
        <v>5.6873524203005467E-3</v>
      </c>
      <c r="AF603" s="212">
        <f t="shared" ref="AF603:AF614" si="269">(($AG603*(AB603^$AH603)*((($F603-14.4)*$AI603)/100))+($AJ603*(AB603^2)))*0.0098</f>
        <v>5.6873524203005467E-3</v>
      </c>
      <c r="AG603" s="166">
        <f t="shared" si="265"/>
        <v>1.2760000000000001E-4</v>
      </c>
      <c r="AH603" s="166">
        <f t="shared" si="265"/>
        <v>1.7219</v>
      </c>
      <c r="AI603" s="166">
        <f t="shared" si="265"/>
        <v>2</v>
      </c>
      <c r="AJ603" s="166">
        <f t="shared" ref="AJ603:AJ614" si="270">IF($G603=$CO$103,CS$103,IF($G603=$CO$104,CS$104,IF($G603=$CO$105,CS$105,IF($G603=$CO$107,CS$107,IF($G603=$CO$108,CS$108,IF($G603=$CO$109,CS$109,IF($G603=$CO$111,CS$111,IF($G603=$CO$112,CS$112,IF($G603=$CO$113,CS$113,IF($G603=$CO$115,CS$115,IF($G603=$CO$116,CS$116,IF($G603=$CO$117,CS$117,IF($G603=$CO$119,CS$119,IF($G603=$CO$120,CS$120,))))))))))))))</f>
        <v>3.76611E-4</v>
      </c>
      <c r="AK603" s="114" t="str">
        <f>""</f>
        <v/>
      </c>
      <c r="AL603" s="7" t="str">
        <f>""</f>
        <v/>
      </c>
      <c r="AM603" s="7" t="str">
        <f>""</f>
        <v/>
      </c>
      <c r="AN603" s="7" t="str">
        <f>""</f>
        <v/>
      </c>
      <c r="AO603" s="7" t="str">
        <f>""</f>
        <v/>
      </c>
      <c r="AP603" s="7" t="str">
        <f>""</f>
        <v/>
      </c>
      <c r="AQ603" s="7" t="str">
        <f>""</f>
        <v/>
      </c>
      <c r="AR603" s="7" t="str">
        <f>""</f>
        <v/>
      </c>
      <c r="AS603" s="7" t="str">
        <f>""</f>
        <v/>
      </c>
      <c r="AT603" s="7" t="str">
        <f>""</f>
        <v/>
      </c>
      <c r="AU603" s="7" t="str">
        <f>""</f>
        <v/>
      </c>
      <c r="AV603" s="7" t="str">
        <f>""</f>
        <v/>
      </c>
      <c r="AW603" s="7" t="str">
        <f>""</f>
        <v/>
      </c>
      <c r="AX603" s="7" t="str">
        <f>""</f>
        <v/>
      </c>
      <c r="AY603" s="7" t="str">
        <f>""</f>
        <v/>
      </c>
      <c r="AZ603" s="118">
        <f t="shared" si="266"/>
        <v>0.9</v>
      </c>
      <c r="BA603" s="121" t="str">
        <f>""</f>
        <v/>
      </c>
      <c r="BB603" s="121" t="str">
        <f>""</f>
        <v/>
      </c>
      <c r="BC603" s="121" t="str">
        <f>""</f>
        <v/>
      </c>
    </row>
    <row r="604" spans="1:55" x14ac:dyDescent="0.25">
      <c r="A604" t="str">
        <f t="shared" ref="A604:A614" si="271">CONCATENATE(D604,E604,F604,G604)</f>
        <v>21007520</v>
      </c>
      <c r="D604">
        <v>2</v>
      </c>
      <c r="E604">
        <v>100</v>
      </c>
      <c r="F604">
        <v>75</v>
      </c>
      <c r="G604">
        <v>20</v>
      </c>
      <c r="H604">
        <v>20.9</v>
      </c>
      <c r="I604" t="str">
        <f>""</f>
        <v/>
      </c>
      <c r="J604" t="str">
        <f>""</f>
        <v/>
      </c>
      <c r="K604" t="str">
        <f>""</f>
        <v/>
      </c>
      <c r="L604" t="str">
        <f>""</f>
        <v/>
      </c>
      <c r="M604" s="114">
        <v>1581</v>
      </c>
      <c r="N604" s="7">
        <v>1581</v>
      </c>
      <c r="O604" s="7">
        <v>1581</v>
      </c>
      <c r="P604" s="7">
        <v>1581</v>
      </c>
      <c r="Q604">
        <v>1.2944</v>
      </c>
      <c r="R604">
        <v>1.2944</v>
      </c>
      <c r="S604">
        <v>1.2944</v>
      </c>
      <c r="T604">
        <v>1.2944</v>
      </c>
      <c r="U604">
        <f t="shared" ref="U604:W614" si="272">ROUND(M604*POWER(CF_heat,Q604),0)</f>
        <v>259</v>
      </c>
      <c r="V604">
        <f t="shared" si="272"/>
        <v>259</v>
      </c>
      <c r="W604">
        <f t="shared" si="272"/>
        <v>259</v>
      </c>
      <c r="X604">
        <f t="shared" si="267"/>
        <v>259</v>
      </c>
      <c r="Y604">
        <f t="shared" ref="Y604:AA614" si="273">ROUND(U604*3600/(4186*ABS($O$1-$O$2)),0)</f>
        <v>45</v>
      </c>
      <c r="Z604">
        <f t="shared" si="273"/>
        <v>45</v>
      </c>
      <c r="AA604">
        <f t="shared" si="273"/>
        <v>45</v>
      </c>
      <c r="AB604">
        <f t="shared" si="268"/>
        <v>45</v>
      </c>
      <c r="AC604" s="212">
        <f t="shared" ref="AC604:AE614" si="274">(($AG604*(Y604^$AH604)*((($F604-14.4)*$AI604)/100))+($AJ604*(Y604^2)))*0.0098</f>
        <v>8.5385912463856791E-3</v>
      </c>
      <c r="AD604" s="212">
        <f t="shared" si="274"/>
        <v>8.5385912463856791E-3</v>
      </c>
      <c r="AE604" s="212">
        <f t="shared" si="274"/>
        <v>8.5385912463856791E-3</v>
      </c>
      <c r="AF604" s="212">
        <f t="shared" si="269"/>
        <v>8.5385912463856791E-3</v>
      </c>
      <c r="AG604" s="166">
        <f t="shared" ref="AG604:AI614" si="275">IF($G604=$CO$103,CP$103,IF($G604=$CO$104,CP$104,IF($G604=$CO$105,CP$105,IF($G604=$CO$107,CP$107,IF($G604=$CO$108,CP$108,IF($G604=$CO$109,CP$109,IF($G604=$CO$111,CP$111,IF($G604=$CO$112,CP$112,IF($G604=$CO$113,CP$113,IF($G604=$CO$115,CP$115,IF($G604=$CO$116,CP$116,IF($G604=$CO$117,CP$117,IF($G604=$CO$119,CP$119,IF($G604=$CO$120,CP$120,))))))))))))))</f>
        <v>1.2760000000000001E-4</v>
      </c>
      <c r="AH604" s="166">
        <f t="shared" si="275"/>
        <v>1.7219</v>
      </c>
      <c r="AI604" s="166">
        <f t="shared" si="275"/>
        <v>2</v>
      </c>
      <c r="AJ604" s="166">
        <f t="shared" si="270"/>
        <v>3.76611E-4</v>
      </c>
      <c r="AK604" s="114" t="str">
        <f>""</f>
        <v/>
      </c>
      <c r="AL604" s="7" t="str">
        <f>""</f>
        <v/>
      </c>
      <c r="AM604" s="7" t="str">
        <f>""</f>
        <v/>
      </c>
      <c r="AN604" s="7" t="str">
        <f>""</f>
        <v/>
      </c>
      <c r="AO604" s="7" t="str">
        <f>""</f>
        <v/>
      </c>
      <c r="AP604" s="7" t="str">
        <f>""</f>
        <v/>
      </c>
      <c r="AQ604" s="7" t="str">
        <f>""</f>
        <v/>
      </c>
      <c r="AR604" s="7" t="str">
        <f>""</f>
        <v/>
      </c>
      <c r="AS604" s="7" t="str">
        <f>""</f>
        <v/>
      </c>
      <c r="AT604" s="7" t="str">
        <f>""</f>
        <v/>
      </c>
      <c r="AU604" s="7" t="str">
        <f>""</f>
        <v/>
      </c>
      <c r="AV604" s="7" t="str">
        <f>""</f>
        <v/>
      </c>
      <c r="AW604" s="7" t="str">
        <f>""</f>
        <v/>
      </c>
      <c r="AX604" s="7" t="str">
        <f>""</f>
        <v/>
      </c>
      <c r="AY604" s="7" t="str">
        <f>""</f>
        <v/>
      </c>
      <c r="AZ604" s="118">
        <f t="shared" ref="AZ604:AZ614" si="276">ROUND(IF(G604=10,$CO$92*F604,IF(G604=11,$CO$93*F604,IF(G604=15,$CO$94*F604,IF(G604=16,$CO$95*F604,IF(G604=20,$CO$96*F604,IF(G604=21,$CO$97*F604,)))))),1)</f>
        <v>1</v>
      </c>
      <c r="BA604" s="121" t="str">
        <f>""</f>
        <v/>
      </c>
      <c r="BB604" s="121" t="str">
        <f>""</f>
        <v/>
      </c>
      <c r="BC604" s="121" t="str">
        <f>""</f>
        <v/>
      </c>
    </row>
    <row r="605" spans="1:55" x14ac:dyDescent="0.25">
      <c r="A605" t="str">
        <f t="shared" si="271"/>
        <v>21008520</v>
      </c>
      <c r="D605">
        <v>2</v>
      </c>
      <c r="E605">
        <v>100</v>
      </c>
      <c r="F605">
        <v>85</v>
      </c>
      <c r="G605">
        <v>20</v>
      </c>
      <c r="H605">
        <v>20.9</v>
      </c>
      <c r="I605" t="str">
        <f>""</f>
        <v/>
      </c>
      <c r="J605" t="str">
        <f>""</f>
        <v/>
      </c>
      <c r="K605" t="str">
        <f>""</f>
        <v/>
      </c>
      <c r="L605" t="str">
        <f>""</f>
        <v/>
      </c>
      <c r="M605" s="114">
        <v>1836</v>
      </c>
      <c r="N605" s="7">
        <v>1836</v>
      </c>
      <c r="O605" s="7">
        <v>1836</v>
      </c>
      <c r="P605" s="7">
        <v>1836</v>
      </c>
      <c r="Q605">
        <v>1.2944</v>
      </c>
      <c r="R605">
        <v>1.2944</v>
      </c>
      <c r="S605">
        <v>1.2944</v>
      </c>
      <c r="T605">
        <v>1.2944</v>
      </c>
      <c r="U605">
        <f t="shared" si="272"/>
        <v>301</v>
      </c>
      <c r="V605">
        <f t="shared" si="272"/>
        <v>301</v>
      </c>
      <c r="W605">
        <f t="shared" si="272"/>
        <v>301</v>
      </c>
      <c r="X605">
        <f t="shared" si="267"/>
        <v>301</v>
      </c>
      <c r="Y605">
        <f t="shared" si="273"/>
        <v>52</v>
      </c>
      <c r="Z605">
        <f t="shared" si="273"/>
        <v>52</v>
      </c>
      <c r="AA605">
        <f t="shared" si="273"/>
        <v>52</v>
      </c>
      <c r="AB605">
        <f t="shared" si="268"/>
        <v>52</v>
      </c>
      <c r="AC605" s="212">
        <f t="shared" si="274"/>
        <v>1.1570990681827844E-2</v>
      </c>
      <c r="AD605" s="212">
        <f t="shared" si="274"/>
        <v>1.1570990681827844E-2</v>
      </c>
      <c r="AE605" s="212">
        <f t="shared" si="274"/>
        <v>1.1570990681827844E-2</v>
      </c>
      <c r="AF605" s="212">
        <f t="shared" si="269"/>
        <v>1.1570990681827844E-2</v>
      </c>
      <c r="AG605" s="166">
        <f t="shared" si="275"/>
        <v>1.2760000000000001E-4</v>
      </c>
      <c r="AH605" s="166">
        <f t="shared" si="275"/>
        <v>1.7219</v>
      </c>
      <c r="AI605" s="166">
        <f t="shared" si="275"/>
        <v>2</v>
      </c>
      <c r="AJ605" s="166">
        <f t="shared" si="270"/>
        <v>3.76611E-4</v>
      </c>
      <c r="AK605" s="114" t="str">
        <f>""</f>
        <v/>
      </c>
      <c r="AL605" s="7" t="str">
        <f>""</f>
        <v/>
      </c>
      <c r="AM605" s="7" t="str">
        <f>""</f>
        <v/>
      </c>
      <c r="AN605" s="7" t="str">
        <f>""</f>
        <v/>
      </c>
      <c r="AO605" s="7" t="str">
        <f>""</f>
        <v/>
      </c>
      <c r="AP605" s="7" t="str">
        <f>""</f>
        <v/>
      </c>
      <c r="AQ605" s="7" t="str">
        <f>""</f>
        <v/>
      </c>
      <c r="AR605" s="7" t="str">
        <f>""</f>
        <v/>
      </c>
      <c r="AS605" s="7" t="str">
        <f>""</f>
        <v/>
      </c>
      <c r="AT605" s="7" t="str">
        <f>""</f>
        <v/>
      </c>
      <c r="AU605" s="7" t="str">
        <f>""</f>
        <v/>
      </c>
      <c r="AV605" s="7" t="str">
        <f>""</f>
        <v/>
      </c>
      <c r="AW605" s="7" t="str">
        <f>""</f>
        <v/>
      </c>
      <c r="AX605" s="7" t="str">
        <f>""</f>
        <v/>
      </c>
      <c r="AY605" s="7" t="str">
        <f>""</f>
        <v/>
      </c>
      <c r="AZ605" s="118">
        <f t="shared" si="276"/>
        <v>1.1000000000000001</v>
      </c>
      <c r="BA605" s="121" t="str">
        <f>""</f>
        <v/>
      </c>
      <c r="BB605" s="121" t="str">
        <f>""</f>
        <v/>
      </c>
      <c r="BC605" s="121" t="str">
        <f>""</f>
        <v/>
      </c>
    </row>
    <row r="606" spans="1:55" x14ac:dyDescent="0.25">
      <c r="A606" t="str">
        <f t="shared" si="271"/>
        <v>21009520</v>
      </c>
      <c r="D606">
        <v>2</v>
      </c>
      <c r="E606">
        <v>100</v>
      </c>
      <c r="F606">
        <v>95</v>
      </c>
      <c r="G606">
        <v>20</v>
      </c>
      <c r="H606">
        <v>20.9</v>
      </c>
      <c r="I606" t="str">
        <f>""</f>
        <v/>
      </c>
      <c r="J606" t="str">
        <f>""</f>
        <v/>
      </c>
      <c r="K606" t="str">
        <f>""</f>
        <v/>
      </c>
      <c r="L606" t="str">
        <f>""</f>
        <v/>
      </c>
      <c r="M606" s="114">
        <v>2091</v>
      </c>
      <c r="N606" s="7">
        <v>2091</v>
      </c>
      <c r="O606" s="7">
        <v>2091</v>
      </c>
      <c r="P606" s="7">
        <v>2091</v>
      </c>
      <c r="Q606">
        <v>1.2944</v>
      </c>
      <c r="R606">
        <v>1.2944</v>
      </c>
      <c r="S606">
        <v>1.2944</v>
      </c>
      <c r="T606">
        <v>1.2944</v>
      </c>
      <c r="U606">
        <f t="shared" si="272"/>
        <v>343</v>
      </c>
      <c r="V606">
        <f t="shared" si="272"/>
        <v>343</v>
      </c>
      <c r="W606">
        <f t="shared" si="272"/>
        <v>343</v>
      </c>
      <c r="X606">
        <f t="shared" si="267"/>
        <v>343</v>
      </c>
      <c r="Y606">
        <f t="shared" si="273"/>
        <v>59</v>
      </c>
      <c r="Z606">
        <f t="shared" si="273"/>
        <v>59</v>
      </c>
      <c r="AA606">
        <f t="shared" si="273"/>
        <v>59</v>
      </c>
      <c r="AB606">
        <f t="shared" si="268"/>
        <v>59</v>
      </c>
      <c r="AC606" s="212">
        <f t="shared" si="274"/>
        <v>1.5105361617535177E-2</v>
      </c>
      <c r="AD606" s="212">
        <f t="shared" si="274"/>
        <v>1.5105361617535177E-2</v>
      </c>
      <c r="AE606" s="212">
        <f t="shared" si="274"/>
        <v>1.5105361617535177E-2</v>
      </c>
      <c r="AF606" s="212">
        <f t="shared" si="269"/>
        <v>1.5105361617535177E-2</v>
      </c>
      <c r="AG606" s="166">
        <f t="shared" si="275"/>
        <v>1.2760000000000001E-4</v>
      </c>
      <c r="AH606" s="166">
        <f t="shared" si="275"/>
        <v>1.7219</v>
      </c>
      <c r="AI606" s="166">
        <f t="shared" si="275"/>
        <v>2</v>
      </c>
      <c r="AJ606" s="166">
        <f t="shared" si="270"/>
        <v>3.76611E-4</v>
      </c>
      <c r="AK606" s="114" t="str">
        <f>""</f>
        <v/>
      </c>
      <c r="AL606" s="7" t="str">
        <f>""</f>
        <v/>
      </c>
      <c r="AM606" s="7" t="str">
        <f>""</f>
        <v/>
      </c>
      <c r="AN606" s="7" t="str">
        <f>""</f>
        <v/>
      </c>
      <c r="AO606" s="7" t="str">
        <f>""</f>
        <v/>
      </c>
      <c r="AP606" s="7" t="str">
        <f>""</f>
        <v/>
      </c>
      <c r="AQ606" s="7" t="str">
        <f>""</f>
        <v/>
      </c>
      <c r="AR606" s="7" t="str">
        <f>""</f>
        <v/>
      </c>
      <c r="AS606" s="7" t="str">
        <f>""</f>
        <v/>
      </c>
      <c r="AT606" s="7" t="str">
        <f>""</f>
        <v/>
      </c>
      <c r="AU606" s="7" t="str">
        <f>""</f>
        <v/>
      </c>
      <c r="AV606" s="7" t="str">
        <f>""</f>
        <v/>
      </c>
      <c r="AW606" s="7" t="str">
        <f>""</f>
        <v/>
      </c>
      <c r="AX606" s="7" t="str">
        <f>""</f>
        <v/>
      </c>
      <c r="AY606" s="7" t="str">
        <f>""</f>
        <v/>
      </c>
      <c r="AZ606" s="118">
        <f t="shared" si="276"/>
        <v>1.3</v>
      </c>
      <c r="BA606" s="121" t="str">
        <f>""</f>
        <v/>
      </c>
      <c r="BB606" s="121" t="str">
        <f>""</f>
        <v/>
      </c>
      <c r="BC606" s="121" t="str">
        <f>""</f>
        <v/>
      </c>
    </row>
    <row r="607" spans="1:55" x14ac:dyDescent="0.25">
      <c r="A607" t="str">
        <f t="shared" si="271"/>
        <v>210010520</v>
      </c>
      <c r="D607">
        <v>2</v>
      </c>
      <c r="E607">
        <v>100</v>
      </c>
      <c r="F607">
        <v>105</v>
      </c>
      <c r="G607">
        <v>20</v>
      </c>
      <c r="H607">
        <v>20.9</v>
      </c>
      <c r="I607" t="str">
        <f>""</f>
        <v/>
      </c>
      <c r="J607" t="str">
        <f>""</f>
        <v/>
      </c>
      <c r="K607" t="str">
        <f>""</f>
        <v/>
      </c>
      <c r="L607" t="str">
        <f>""</f>
        <v/>
      </c>
      <c r="M607" s="114">
        <v>2346</v>
      </c>
      <c r="N607" s="7">
        <v>2346</v>
      </c>
      <c r="O607" s="7">
        <v>2346</v>
      </c>
      <c r="P607" s="7">
        <v>2346</v>
      </c>
      <c r="Q607">
        <v>1.2944</v>
      </c>
      <c r="R607">
        <v>1.2944</v>
      </c>
      <c r="S607">
        <v>1.2944</v>
      </c>
      <c r="T607">
        <v>1.2944</v>
      </c>
      <c r="U607">
        <f t="shared" si="272"/>
        <v>385</v>
      </c>
      <c r="V607">
        <f t="shared" si="272"/>
        <v>385</v>
      </c>
      <c r="W607">
        <f t="shared" si="272"/>
        <v>385</v>
      </c>
      <c r="X607">
        <f t="shared" si="267"/>
        <v>385</v>
      </c>
      <c r="Y607">
        <f t="shared" si="273"/>
        <v>66</v>
      </c>
      <c r="Z607">
        <f t="shared" si="273"/>
        <v>66</v>
      </c>
      <c r="AA607">
        <f t="shared" si="273"/>
        <v>66</v>
      </c>
      <c r="AB607">
        <f t="shared" si="268"/>
        <v>66</v>
      </c>
      <c r="AC607" s="212">
        <f t="shared" si="274"/>
        <v>1.9155348292545171E-2</v>
      </c>
      <c r="AD607" s="212">
        <f t="shared" si="274"/>
        <v>1.9155348292545171E-2</v>
      </c>
      <c r="AE607" s="212">
        <f t="shared" si="274"/>
        <v>1.9155348292545171E-2</v>
      </c>
      <c r="AF607" s="212">
        <f t="shared" si="269"/>
        <v>1.9155348292545171E-2</v>
      </c>
      <c r="AG607" s="166">
        <f t="shared" si="275"/>
        <v>1.2760000000000001E-4</v>
      </c>
      <c r="AH607" s="166">
        <f t="shared" si="275"/>
        <v>1.7219</v>
      </c>
      <c r="AI607" s="166">
        <f t="shared" si="275"/>
        <v>2</v>
      </c>
      <c r="AJ607" s="166">
        <f t="shared" si="270"/>
        <v>3.76611E-4</v>
      </c>
      <c r="AK607" s="114" t="str">
        <f>""</f>
        <v/>
      </c>
      <c r="AL607" s="7" t="str">
        <f>""</f>
        <v/>
      </c>
      <c r="AM607" s="7" t="str">
        <f>""</f>
        <v/>
      </c>
      <c r="AN607" s="7" t="str">
        <f>""</f>
        <v/>
      </c>
      <c r="AO607" s="7" t="str">
        <f>""</f>
        <v/>
      </c>
      <c r="AP607" s="7" t="str">
        <f>""</f>
        <v/>
      </c>
      <c r="AQ607" s="7" t="str">
        <f>""</f>
        <v/>
      </c>
      <c r="AR607" s="7" t="str">
        <f>""</f>
        <v/>
      </c>
      <c r="AS607" s="7" t="str">
        <f>""</f>
        <v/>
      </c>
      <c r="AT607" s="7" t="str">
        <f>""</f>
        <v/>
      </c>
      <c r="AU607" s="7" t="str">
        <f>""</f>
        <v/>
      </c>
      <c r="AV607" s="7" t="str">
        <f>""</f>
        <v/>
      </c>
      <c r="AW607" s="7" t="str">
        <f>""</f>
        <v/>
      </c>
      <c r="AX607" s="7" t="str">
        <f>""</f>
        <v/>
      </c>
      <c r="AY607" s="7" t="str">
        <f>""</f>
        <v/>
      </c>
      <c r="AZ607" s="118">
        <f t="shared" si="276"/>
        <v>1.4</v>
      </c>
      <c r="BA607" s="121" t="str">
        <f>""</f>
        <v/>
      </c>
      <c r="BB607" s="121" t="str">
        <f>""</f>
        <v/>
      </c>
      <c r="BC607" s="121" t="str">
        <f>""</f>
        <v/>
      </c>
    </row>
    <row r="608" spans="1:55" x14ac:dyDescent="0.25">
      <c r="A608" t="str">
        <f t="shared" si="271"/>
        <v>210011520</v>
      </c>
      <c r="D608">
        <v>2</v>
      </c>
      <c r="E608">
        <v>100</v>
      </c>
      <c r="F608">
        <v>115</v>
      </c>
      <c r="G608">
        <v>20</v>
      </c>
      <c r="H608">
        <v>20.9</v>
      </c>
      <c r="I608" t="str">
        <f>""</f>
        <v/>
      </c>
      <c r="J608" t="str">
        <f>""</f>
        <v/>
      </c>
      <c r="K608" t="str">
        <f>""</f>
        <v/>
      </c>
      <c r="L608" t="str">
        <f>""</f>
        <v/>
      </c>
      <c r="M608" s="114">
        <v>2601</v>
      </c>
      <c r="N608" s="7">
        <v>2601</v>
      </c>
      <c r="O608" s="7">
        <v>2601</v>
      </c>
      <c r="P608" s="7">
        <v>2601</v>
      </c>
      <c r="Q608">
        <v>1.2944</v>
      </c>
      <c r="R608">
        <v>1.2944</v>
      </c>
      <c r="S608">
        <v>1.2944</v>
      </c>
      <c r="T608">
        <v>1.2944</v>
      </c>
      <c r="U608">
        <f t="shared" si="272"/>
        <v>427</v>
      </c>
      <c r="V608">
        <f t="shared" si="272"/>
        <v>427</v>
      </c>
      <c r="W608">
        <f t="shared" si="272"/>
        <v>427</v>
      </c>
      <c r="X608">
        <f t="shared" si="267"/>
        <v>427</v>
      </c>
      <c r="Y608">
        <f t="shared" si="273"/>
        <v>73</v>
      </c>
      <c r="Z608">
        <f t="shared" si="273"/>
        <v>73</v>
      </c>
      <c r="AA608">
        <f t="shared" si="273"/>
        <v>73</v>
      </c>
      <c r="AB608">
        <f t="shared" si="268"/>
        <v>73</v>
      </c>
      <c r="AC608" s="212">
        <f t="shared" si="274"/>
        <v>2.3734142510127464E-2</v>
      </c>
      <c r="AD608" s="212">
        <f t="shared" si="274"/>
        <v>2.3734142510127464E-2</v>
      </c>
      <c r="AE608" s="212">
        <f t="shared" si="274"/>
        <v>2.3734142510127464E-2</v>
      </c>
      <c r="AF608" s="212">
        <f t="shared" si="269"/>
        <v>2.3734142510127464E-2</v>
      </c>
      <c r="AG608" s="166">
        <f t="shared" si="275"/>
        <v>1.2760000000000001E-4</v>
      </c>
      <c r="AH608" s="166">
        <f t="shared" si="275"/>
        <v>1.7219</v>
      </c>
      <c r="AI608" s="166">
        <f t="shared" si="275"/>
        <v>2</v>
      </c>
      <c r="AJ608" s="166">
        <f t="shared" si="270"/>
        <v>3.76611E-4</v>
      </c>
      <c r="AK608" s="114" t="str">
        <f>""</f>
        <v/>
      </c>
      <c r="AL608" s="7" t="str">
        <f>""</f>
        <v/>
      </c>
      <c r="AM608" s="7" t="str">
        <f>""</f>
        <v/>
      </c>
      <c r="AN608" s="7" t="str">
        <f>""</f>
        <v/>
      </c>
      <c r="AO608" s="7" t="str">
        <f>""</f>
        <v/>
      </c>
      <c r="AP608" s="7" t="str">
        <f>""</f>
        <v/>
      </c>
      <c r="AQ608" s="7" t="str">
        <f>""</f>
        <v/>
      </c>
      <c r="AR608" s="7" t="str">
        <f>""</f>
        <v/>
      </c>
      <c r="AS608" s="7" t="str">
        <f>""</f>
        <v/>
      </c>
      <c r="AT608" s="7" t="str">
        <f>""</f>
        <v/>
      </c>
      <c r="AU608" s="7" t="str">
        <f>""</f>
        <v/>
      </c>
      <c r="AV608" s="7" t="str">
        <f>""</f>
        <v/>
      </c>
      <c r="AW608" s="7" t="str">
        <f>""</f>
        <v/>
      </c>
      <c r="AX608" s="7" t="str">
        <f>""</f>
        <v/>
      </c>
      <c r="AY608" s="7" t="str">
        <f>""</f>
        <v/>
      </c>
      <c r="AZ608" s="118">
        <f t="shared" si="276"/>
        <v>1.5</v>
      </c>
      <c r="BA608" s="121" t="str">
        <f>""</f>
        <v/>
      </c>
      <c r="BB608" s="121" t="str">
        <f>""</f>
        <v/>
      </c>
      <c r="BC608" s="121" t="str">
        <f>""</f>
        <v/>
      </c>
    </row>
    <row r="609" spans="1:55" x14ac:dyDescent="0.25">
      <c r="A609" t="str">
        <f t="shared" si="271"/>
        <v>210013520</v>
      </c>
      <c r="D609">
        <v>2</v>
      </c>
      <c r="E609">
        <v>100</v>
      </c>
      <c r="F609">
        <v>135</v>
      </c>
      <c r="G609">
        <v>20</v>
      </c>
      <c r="H609">
        <v>20.9</v>
      </c>
      <c r="I609" t="str">
        <f>""</f>
        <v/>
      </c>
      <c r="J609" t="str">
        <f>""</f>
        <v/>
      </c>
      <c r="K609" t="str">
        <f>""</f>
        <v/>
      </c>
      <c r="L609" t="str">
        <f>""</f>
        <v/>
      </c>
      <c r="M609" s="114">
        <v>3111</v>
      </c>
      <c r="N609" s="7">
        <v>3111</v>
      </c>
      <c r="O609" s="7">
        <v>3111</v>
      </c>
      <c r="P609" s="7">
        <v>3111</v>
      </c>
      <c r="Q609">
        <v>1.2944</v>
      </c>
      <c r="R609">
        <v>1.2944</v>
      </c>
      <c r="S609">
        <v>1.2944</v>
      </c>
      <c r="T609">
        <v>1.2944</v>
      </c>
      <c r="U609">
        <f t="shared" si="272"/>
        <v>510</v>
      </c>
      <c r="V609">
        <f t="shared" si="272"/>
        <v>510</v>
      </c>
      <c r="W609">
        <f t="shared" si="272"/>
        <v>510</v>
      </c>
      <c r="X609">
        <f t="shared" si="267"/>
        <v>510</v>
      </c>
      <c r="Y609">
        <f t="shared" si="273"/>
        <v>88</v>
      </c>
      <c r="Z609">
        <f t="shared" si="273"/>
        <v>88</v>
      </c>
      <c r="AA609">
        <f t="shared" si="273"/>
        <v>88</v>
      </c>
      <c r="AB609">
        <f t="shared" si="268"/>
        <v>88</v>
      </c>
      <c r="AC609" s="212">
        <f t="shared" si="274"/>
        <v>3.5305941659649044E-2</v>
      </c>
      <c r="AD609" s="212">
        <f t="shared" si="274"/>
        <v>3.5305941659649044E-2</v>
      </c>
      <c r="AE609" s="212">
        <f t="shared" si="274"/>
        <v>3.5305941659649044E-2</v>
      </c>
      <c r="AF609" s="212">
        <f t="shared" si="269"/>
        <v>3.5305941659649044E-2</v>
      </c>
      <c r="AG609" s="166">
        <f t="shared" si="275"/>
        <v>1.2760000000000001E-4</v>
      </c>
      <c r="AH609" s="166">
        <f t="shared" si="275"/>
        <v>1.7219</v>
      </c>
      <c r="AI609" s="166">
        <f t="shared" si="275"/>
        <v>2</v>
      </c>
      <c r="AJ609" s="166">
        <f t="shared" si="270"/>
        <v>3.76611E-4</v>
      </c>
      <c r="AK609" s="114" t="str">
        <f>""</f>
        <v/>
      </c>
      <c r="AL609" s="7" t="str">
        <f>""</f>
        <v/>
      </c>
      <c r="AM609" s="7" t="str">
        <f>""</f>
        <v/>
      </c>
      <c r="AN609" s="7" t="str">
        <f>""</f>
        <v/>
      </c>
      <c r="AO609" s="7" t="str">
        <f>""</f>
        <v/>
      </c>
      <c r="AP609" s="7" t="str">
        <f>""</f>
        <v/>
      </c>
      <c r="AQ609" s="7" t="str">
        <f>""</f>
        <v/>
      </c>
      <c r="AR609" s="7" t="str">
        <f>""</f>
        <v/>
      </c>
      <c r="AS609" s="7" t="str">
        <f>""</f>
        <v/>
      </c>
      <c r="AT609" s="7" t="str">
        <f>""</f>
        <v/>
      </c>
      <c r="AU609" s="7" t="str">
        <f>""</f>
        <v/>
      </c>
      <c r="AV609" s="7" t="str">
        <f>""</f>
        <v/>
      </c>
      <c r="AW609" s="7" t="str">
        <f>""</f>
        <v/>
      </c>
      <c r="AX609" s="7" t="str">
        <f>""</f>
        <v/>
      </c>
      <c r="AY609" s="7" t="str">
        <f>""</f>
        <v/>
      </c>
      <c r="AZ609" s="118">
        <f t="shared" si="276"/>
        <v>1.8</v>
      </c>
      <c r="BA609" s="121" t="str">
        <f>""</f>
        <v/>
      </c>
      <c r="BB609" s="121" t="str">
        <f>""</f>
        <v/>
      </c>
      <c r="BC609" s="121" t="str">
        <f>""</f>
        <v/>
      </c>
    </row>
    <row r="610" spans="1:55" x14ac:dyDescent="0.25">
      <c r="A610" t="str">
        <f t="shared" si="271"/>
        <v>210015520</v>
      </c>
      <c r="D610">
        <v>2</v>
      </c>
      <c r="E610">
        <v>100</v>
      </c>
      <c r="F610">
        <v>155</v>
      </c>
      <c r="G610">
        <v>20</v>
      </c>
      <c r="H610">
        <v>20.9</v>
      </c>
      <c r="I610" t="str">
        <f>""</f>
        <v/>
      </c>
      <c r="J610" t="str">
        <f>""</f>
        <v/>
      </c>
      <c r="K610" t="str">
        <f>""</f>
        <v/>
      </c>
      <c r="L610" t="str">
        <f>""</f>
        <v/>
      </c>
      <c r="M610" s="114">
        <v>3621</v>
      </c>
      <c r="N610" s="7">
        <v>3621</v>
      </c>
      <c r="O610" s="7">
        <v>3621</v>
      </c>
      <c r="P610" s="7">
        <v>3621</v>
      </c>
      <c r="Q610">
        <v>1.2944</v>
      </c>
      <c r="R610">
        <v>1.2944</v>
      </c>
      <c r="S610">
        <v>1.2944</v>
      </c>
      <c r="T610">
        <v>1.2944</v>
      </c>
      <c r="U610">
        <f t="shared" si="272"/>
        <v>594</v>
      </c>
      <c r="V610">
        <f t="shared" si="272"/>
        <v>594</v>
      </c>
      <c r="W610">
        <f t="shared" si="272"/>
        <v>594</v>
      </c>
      <c r="X610">
        <f t="shared" si="267"/>
        <v>594</v>
      </c>
      <c r="Y610">
        <f t="shared" si="273"/>
        <v>102</v>
      </c>
      <c r="Z610">
        <f t="shared" si="273"/>
        <v>102</v>
      </c>
      <c r="AA610">
        <f t="shared" si="273"/>
        <v>102</v>
      </c>
      <c r="AB610">
        <f t="shared" si="268"/>
        <v>102</v>
      </c>
      <c r="AC610" s="212">
        <f t="shared" si="274"/>
        <v>4.8507781827693094E-2</v>
      </c>
      <c r="AD610" s="212">
        <f t="shared" si="274"/>
        <v>4.8507781827693094E-2</v>
      </c>
      <c r="AE610" s="212">
        <f t="shared" si="274"/>
        <v>4.8507781827693094E-2</v>
      </c>
      <c r="AF610" s="212">
        <f t="shared" si="269"/>
        <v>4.8507781827693094E-2</v>
      </c>
      <c r="AG610" s="166">
        <f t="shared" si="275"/>
        <v>1.2760000000000001E-4</v>
      </c>
      <c r="AH610" s="166">
        <f t="shared" si="275"/>
        <v>1.7219</v>
      </c>
      <c r="AI610" s="166">
        <f t="shared" si="275"/>
        <v>2</v>
      </c>
      <c r="AJ610" s="166">
        <f t="shared" si="270"/>
        <v>3.76611E-4</v>
      </c>
      <c r="AK610" s="114" t="str">
        <f>""</f>
        <v/>
      </c>
      <c r="AL610" s="7" t="str">
        <f>""</f>
        <v/>
      </c>
      <c r="AM610" s="7" t="str">
        <f>""</f>
        <v/>
      </c>
      <c r="AN610" s="7" t="str">
        <f>""</f>
        <v/>
      </c>
      <c r="AO610" s="7" t="str">
        <f>""</f>
        <v/>
      </c>
      <c r="AP610" s="7" t="str">
        <f>""</f>
        <v/>
      </c>
      <c r="AQ610" s="7" t="str">
        <f>""</f>
        <v/>
      </c>
      <c r="AR610" s="7" t="str">
        <f>""</f>
        <v/>
      </c>
      <c r="AS610" s="7" t="str">
        <f>""</f>
        <v/>
      </c>
      <c r="AT610" s="7" t="str">
        <f>""</f>
        <v/>
      </c>
      <c r="AU610" s="7" t="str">
        <f>""</f>
        <v/>
      </c>
      <c r="AV610" s="7" t="str">
        <f>""</f>
        <v/>
      </c>
      <c r="AW610" s="7" t="str">
        <f>""</f>
        <v/>
      </c>
      <c r="AX610" s="7" t="str">
        <f>""</f>
        <v/>
      </c>
      <c r="AY610" s="7" t="str">
        <f>""</f>
        <v/>
      </c>
      <c r="AZ610" s="118">
        <f t="shared" si="276"/>
        <v>2.1</v>
      </c>
      <c r="BA610" s="121" t="str">
        <f>""</f>
        <v/>
      </c>
      <c r="BB610" s="121" t="str">
        <f>""</f>
        <v/>
      </c>
      <c r="BC610" s="121" t="str">
        <f>""</f>
        <v/>
      </c>
    </row>
    <row r="611" spans="1:55" x14ac:dyDescent="0.25">
      <c r="A611" t="str">
        <f t="shared" si="271"/>
        <v>210017520</v>
      </c>
      <c r="D611">
        <v>2</v>
      </c>
      <c r="E611">
        <v>100</v>
      </c>
      <c r="F611">
        <v>175</v>
      </c>
      <c r="G611">
        <v>20</v>
      </c>
      <c r="H611">
        <v>20.9</v>
      </c>
      <c r="I611" t="str">
        <f>""</f>
        <v/>
      </c>
      <c r="J611" t="str">
        <f>""</f>
        <v/>
      </c>
      <c r="K611" t="str">
        <f>""</f>
        <v/>
      </c>
      <c r="L611" t="str">
        <f>""</f>
        <v/>
      </c>
      <c r="M611" s="114">
        <v>4131</v>
      </c>
      <c r="N611" s="7">
        <v>4131</v>
      </c>
      <c r="O611" s="7">
        <v>4131</v>
      </c>
      <c r="P611" s="7">
        <v>4131</v>
      </c>
      <c r="Q611">
        <v>1.2944</v>
      </c>
      <c r="R611">
        <v>1.2944</v>
      </c>
      <c r="S611">
        <v>1.2944</v>
      </c>
      <c r="T611">
        <v>1.2944</v>
      </c>
      <c r="U611">
        <f t="shared" si="272"/>
        <v>678</v>
      </c>
      <c r="V611">
        <f t="shared" si="272"/>
        <v>678</v>
      </c>
      <c r="W611">
        <f t="shared" si="272"/>
        <v>678</v>
      </c>
      <c r="X611">
        <f t="shared" si="267"/>
        <v>678</v>
      </c>
      <c r="Y611">
        <f t="shared" si="273"/>
        <v>117</v>
      </c>
      <c r="Z611">
        <f t="shared" si="273"/>
        <v>117</v>
      </c>
      <c r="AA611">
        <f t="shared" si="273"/>
        <v>117</v>
      </c>
      <c r="AB611">
        <f t="shared" si="268"/>
        <v>117</v>
      </c>
      <c r="AC611" s="212">
        <f t="shared" si="274"/>
        <v>6.5147037401249538E-2</v>
      </c>
      <c r="AD611" s="212">
        <f t="shared" si="274"/>
        <v>6.5147037401249538E-2</v>
      </c>
      <c r="AE611" s="212">
        <f t="shared" si="274"/>
        <v>6.5147037401249538E-2</v>
      </c>
      <c r="AF611" s="212">
        <f t="shared" si="269"/>
        <v>6.5147037401249538E-2</v>
      </c>
      <c r="AG611" s="166">
        <f t="shared" si="275"/>
        <v>1.2760000000000001E-4</v>
      </c>
      <c r="AH611" s="166">
        <f t="shared" si="275"/>
        <v>1.7219</v>
      </c>
      <c r="AI611" s="166">
        <f t="shared" si="275"/>
        <v>2</v>
      </c>
      <c r="AJ611" s="166">
        <f t="shared" si="270"/>
        <v>3.76611E-4</v>
      </c>
      <c r="AK611" s="114" t="str">
        <f>""</f>
        <v/>
      </c>
      <c r="AL611" s="7" t="str">
        <f>""</f>
        <v/>
      </c>
      <c r="AM611" s="7" t="str">
        <f>""</f>
        <v/>
      </c>
      <c r="AN611" s="7" t="str">
        <f>""</f>
        <v/>
      </c>
      <c r="AO611" s="7" t="str">
        <f>""</f>
        <v/>
      </c>
      <c r="AP611" s="7" t="str">
        <f>""</f>
        <v/>
      </c>
      <c r="AQ611" s="7" t="str">
        <f>""</f>
        <v/>
      </c>
      <c r="AR611" s="7" t="str">
        <f>""</f>
        <v/>
      </c>
      <c r="AS611" s="7" t="str">
        <f>""</f>
        <v/>
      </c>
      <c r="AT611" s="7" t="str">
        <f>""</f>
        <v/>
      </c>
      <c r="AU611" s="7" t="str">
        <f>""</f>
        <v/>
      </c>
      <c r="AV611" s="7" t="str">
        <f>""</f>
        <v/>
      </c>
      <c r="AW611" s="7" t="str">
        <f>""</f>
        <v/>
      </c>
      <c r="AX611" s="7" t="str">
        <f>""</f>
        <v/>
      </c>
      <c r="AY611" s="7" t="str">
        <f>""</f>
        <v/>
      </c>
      <c r="AZ611" s="118">
        <f t="shared" si="276"/>
        <v>2.2999999999999998</v>
      </c>
      <c r="BA611" s="121" t="str">
        <f>""</f>
        <v/>
      </c>
      <c r="BB611" s="121" t="str">
        <f>""</f>
        <v/>
      </c>
      <c r="BC611" s="121" t="str">
        <f>""</f>
        <v/>
      </c>
    </row>
    <row r="612" spans="1:55" x14ac:dyDescent="0.25">
      <c r="A612" t="str">
        <f t="shared" si="271"/>
        <v>210019520</v>
      </c>
      <c r="D612">
        <v>2</v>
      </c>
      <c r="E612">
        <v>100</v>
      </c>
      <c r="F612">
        <v>195</v>
      </c>
      <c r="G612">
        <v>20</v>
      </c>
      <c r="H612">
        <v>20.9</v>
      </c>
      <c r="I612" t="str">
        <f>""</f>
        <v/>
      </c>
      <c r="J612" t="str">
        <f>""</f>
        <v/>
      </c>
      <c r="K612" t="str">
        <f>""</f>
        <v/>
      </c>
      <c r="L612" t="str">
        <f>""</f>
        <v/>
      </c>
      <c r="M612" s="114">
        <v>4641</v>
      </c>
      <c r="N612" s="7">
        <v>4641</v>
      </c>
      <c r="O612" s="7">
        <v>4641</v>
      </c>
      <c r="P612" s="7">
        <v>4641</v>
      </c>
      <c r="Q612">
        <v>1.2944</v>
      </c>
      <c r="R612">
        <v>1.2944</v>
      </c>
      <c r="S612">
        <v>1.2944</v>
      </c>
      <c r="T612">
        <v>1.2944</v>
      </c>
      <c r="U612">
        <f t="shared" si="272"/>
        <v>761</v>
      </c>
      <c r="V612">
        <f t="shared" si="272"/>
        <v>761</v>
      </c>
      <c r="W612">
        <f t="shared" si="272"/>
        <v>761</v>
      </c>
      <c r="X612">
        <f t="shared" si="267"/>
        <v>761</v>
      </c>
      <c r="Y612">
        <f t="shared" si="273"/>
        <v>131</v>
      </c>
      <c r="Z612">
        <f t="shared" si="273"/>
        <v>131</v>
      </c>
      <c r="AA612">
        <f t="shared" si="273"/>
        <v>131</v>
      </c>
      <c r="AB612">
        <f t="shared" si="268"/>
        <v>131</v>
      </c>
      <c r="AC612" s="212">
        <f t="shared" si="274"/>
        <v>8.3315698076140823E-2</v>
      </c>
      <c r="AD612" s="212">
        <f t="shared" si="274"/>
        <v>8.3315698076140823E-2</v>
      </c>
      <c r="AE612" s="212">
        <f t="shared" si="274"/>
        <v>8.3315698076140823E-2</v>
      </c>
      <c r="AF612" s="212">
        <f t="shared" si="269"/>
        <v>8.3315698076140823E-2</v>
      </c>
      <c r="AG612" s="166">
        <f t="shared" si="275"/>
        <v>1.2760000000000001E-4</v>
      </c>
      <c r="AH612" s="166">
        <f t="shared" si="275"/>
        <v>1.7219</v>
      </c>
      <c r="AI612" s="166">
        <f t="shared" si="275"/>
        <v>2</v>
      </c>
      <c r="AJ612" s="166">
        <f t="shared" si="270"/>
        <v>3.76611E-4</v>
      </c>
      <c r="AK612" s="114" t="str">
        <f>""</f>
        <v/>
      </c>
      <c r="AL612" s="7" t="str">
        <f>""</f>
        <v/>
      </c>
      <c r="AM612" s="7" t="str">
        <f>""</f>
        <v/>
      </c>
      <c r="AN612" s="7" t="str">
        <f>""</f>
        <v/>
      </c>
      <c r="AO612" s="7" t="str">
        <f>""</f>
        <v/>
      </c>
      <c r="AP612" s="7" t="str">
        <f>""</f>
        <v/>
      </c>
      <c r="AQ612" s="7" t="str">
        <f>""</f>
        <v/>
      </c>
      <c r="AR612" s="7" t="str">
        <f>""</f>
        <v/>
      </c>
      <c r="AS612" s="7" t="str">
        <f>""</f>
        <v/>
      </c>
      <c r="AT612" s="7" t="str">
        <f>""</f>
        <v/>
      </c>
      <c r="AU612" s="7" t="str">
        <f>""</f>
        <v/>
      </c>
      <c r="AV612" s="7" t="str">
        <f>""</f>
        <v/>
      </c>
      <c r="AW612" s="7" t="str">
        <f>""</f>
        <v/>
      </c>
      <c r="AX612" s="7" t="str">
        <f>""</f>
        <v/>
      </c>
      <c r="AY612" s="7" t="str">
        <f>""</f>
        <v/>
      </c>
      <c r="AZ612" s="118">
        <f t="shared" si="276"/>
        <v>2.6</v>
      </c>
      <c r="BA612" s="121" t="str">
        <f>""</f>
        <v/>
      </c>
      <c r="BB612" s="121" t="str">
        <f>""</f>
        <v/>
      </c>
      <c r="BC612" s="121" t="str">
        <f>""</f>
        <v/>
      </c>
    </row>
    <row r="613" spans="1:55" x14ac:dyDescent="0.25">
      <c r="A613" t="str">
        <f t="shared" si="271"/>
        <v>210021520</v>
      </c>
      <c r="D613">
        <v>2</v>
      </c>
      <c r="E613">
        <v>100</v>
      </c>
      <c r="F613">
        <v>215</v>
      </c>
      <c r="G613">
        <v>20</v>
      </c>
      <c r="H613">
        <v>20.9</v>
      </c>
      <c r="I613" t="str">
        <f>""</f>
        <v/>
      </c>
      <c r="J613" t="str">
        <f>""</f>
        <v/>
      </c>
      <c r="K613" t="str">
        <f>""</f>
        <v/>
      </c>
      <c r="L613" t="str">
        <f>""</f>
        <v/>
      </c>
      <c r="M613" s="114">
        <v>5151</v>
      </c>
      <c r="N613" s="7">
        <v>5151</v>
      </c>
      <c r="O613" s="7">
        <v>5151</v>
      </c>
      <c r="P613" s="7">
        <v>5151</v>
      </c>
      <c r="Q613">
        <v>1.2944</v>
      </c>
      <c r="R613">
        <v>1.2944</v>
      </c>
      <c r="S613">
        <v>1.2944</v>
      </c>
      <c r="T613">
        <v>1.2944</v>
      </c>
      <c r="U613">
        <f t="shared" si="272"/>
        <v>845</v>
      </c>
      <c r="V613">
        <f t="shared" si="272"/>
        <v>845</v>
      </c>
      <c r="W613">
        <f t="shared" si="272"/>
        <v>845</v>
      </c>
      <c r="X613">
        <f t="shared" si="267"/>
        <v>845</v>
      </c>
      <c r="Y613">
        <f t="shared" si="273"/>
        <v>145</v>
      </c>
      <c r="Z613">
        <f t="shared" si="273"/>
        <v>145</v>
      </c>
      <c r="AA613">
        <f t="shared" si="273"/>
        <v>145</v>
      </c>
      <c r="AB613">
        <f t="shared" si="268"/>
        <v>145</v>
      </c>
      <c r="AC613" s="212">
        <f t="shared" si="274"/>
        <v>0.10402881801929889</v>
      </c>
      <c r="AD613" s="212">
        <f t="shared" si="274"/>
        <v>0.10402881801929889</v>
      </c>
      <c r="AE613" s="212">
        <f t="shared" si="274"/>
        <v>0.10402881801929889</v>
      </c>
      <c r="AF613" s="212">
        <f t="shared" si="269"/>
        <v>0.10402881801929889</v>
      </c>
      <c r="AG613" s="166">
        <f t="shared" si="275"/>
        <v>1.2760000000000001E-4</v>
      </c>
      <c r="AH613" s="166">
        <f t="shared" si="275"/>
        <v>1.7219</v>
      </c>
      <c r="AI613" s="166">
        <f t="shared" si="275"/>
        <v>2</v>
      </c>
      <c r="AJ613" s="166">
        <f t="shared" si="270"/>
        <v>3.76611E-4</v>
      </c>
      <c r="AK613" s="114" t="str">
        <f>""</f>
        <v/>
      </c>
      <c r="AL613" s="7" t="str">
        <f>""</f>
        <v/>
      </c>
      <c r="AM613" s="7" t="str">
        <f>""</f>
        <v/>
      </c>
      <c r="AN613" s="7" t="str">
        <f>""</f>
        <v/>
      </c>
      <c r="AO613" s="7" t="str">
        <f>""</f>
        <v/>
      </c>
      <c r="AP613" s="7" t="str">
        <f>""</f>
        <v/>
      </c>
      <c r="AQ613" s="7" t="str">
        <f>""</f>
        <v/>
      </c>
      <c r="AR613" s="7" t="str">
        <f>""</f>
        <v/>
      </c>
      <c r="AS613" s="7" t="str">
        <f>""</f>
        <v/>
      </c>
      <c r="AT613" s="7" t="str">
        <f>""</f>
        <v/>
      </c>
      <c r="AU613" s="7" t="str">
        <f>""</f>
        <v/>
      </c>
      <c r="AV613" s="7" t="str">
        <f>""</f>
        <v/>
      </c>
      <c r="AW613" s="7" t="str">
        <f>""</f>
        <v/>
      </c>
      <c r="AX613" s="7" t="str">
        <f>""</f>
        <v/>
      </c>
      <c r="AY613" s="7" t="str">
        <f>""</f>
        <v/>
      </c>
      <c r="AZ613" s="118">
        <f t="shared" si="276"/>
        <v>2.9</v>
      </c>
      <c r="BA613" s="121" t="str">
        <f>""</f>
        <v/>
      </c>
      <c r="BB613" s="121" t="str">
        <f>""</f>
        <v/>
      </c>
      <c r="BC613" s="121" t="str">
        <f>""</f>
        <v/>
      </c>
    </row>
    <row r="614" spans="1:55" x14ac:dyDescent="0.25">
      <c r="A614" t="str">
        <f t="shared" si="271"/>
        <v>210023520</v>
      </c>
      <c r="D614">
        <v>2</v>
      </c>
      <c r="E614">
        <v>100</v>
      </c>
      <c r="F614">
        <v>235</v>
      </c>
      <c r="G614">
        <v>20</v>
      </c>
      <c r="H614">
        <v>20.9</v>
      </c>
      <c r="I614" t="str">
        <f>""</f>
        <v/>
      </c>
      <c r="J614" t="str">
        <f>""</f>
        <v/>
      </c>
      <c r="K614" t="str">
        <f>""</f>
        <v/>
      </c>
      <c r="L614" t="str">
        <f>""</f>
        <v/>
      </c>
      <c r="M614" s="114">
        <v>5661</v>
      </c>
      <c r="N614" s="7">
        <v>5661</v>
      </c>
      <c r="O614" s="7">
        <v>5661</v>
      </c>
      <c r="P614" s="7">
        <v>5661</v>
      </c>
      <c r="Q614">
        <v>1.2944</v>
      </c>
      <c r="R614">
        <v>1.2944</v>
      </c>
      <c r="S614">
        <v>1.2944</v>
      </c>
      <c r="T614">
        <v>1.2944</v>
      </c>
      <c r="U614">
        <f t="shared" si="272"/>
        <v>929</v>
      </c>
      <c r="V614">
        <f t="shared" si="272"/>
        <v>929</v>
      </c>
      <c r="W614">
        <f t="shared" si="272"/>
        <v>929</v>
      </c>
      <c r="X614">
        <f t="shared" si="267"/>
        <v>929</v>
      </c>
      <c r="Y614">
        <f t="shared" si="273"/>
        <v>160</v>
      </c>
      <c r="Z614">
        <f t="shared" si="273"/>
        <v>160</v>
      </c>
      <c r="AA614">
        <f t="shared" si="273"/>
        <v>160</v>
      </c>
      <c r="AB614">
        <f t="shared" si="268"/>
        <v>160</v>
      </c>
      <c r="AC614" s="212">
        <f t="shared" si="274"/>
        <v>0.12891808655741521</v>
      </c>
      <c r="AD614" s="212">
        <f t="shared" si="274"/>
        <v>0.12891808655741521</v>
      </c>
      <c r="AE614" s="212">
        <f t="shared" si="274"/>
        <v>0.12891808655741521</v>
      </c>
      <c r="AF614" s="212">
        <f t="shared" si="269"/>
        <v>0.12891808655741521</v>
      </c>
      <c r="AG614" s="166">
        <f t="shared" si="275"/>
        <v>1.2760000000000001E-4</v>
      </c>
      <c r="AH614" s="166">
        <f t="shared" si="275"/>
        <v>1.7219</v>
      </c>
      <c r="AI614" s="166">
        <f t="shared" si="275"/>
        <v>2</v>
      </c>
      <c r="AJ614" s="166">
        <f t="shared" si="270"/>
        <v>3.76611E-4</v>
      </c>
      <c r="AK614" s="114" t="str">
        <f>""</f>
        <v/>
      </c>
      <c r="AL614" s="7" t="str">
        <f>""</f>
        <v/>
      </c>
      <c r="AM614" s="7" t="str">
        <f>""</f>
        <v/>
      </c>
      <c r="AN614" s="7" t="str">
        <f>""</f>
        <v/>
      </c>
      <c r="AO614" s="7" t="str">
        <f>""</f>
        <v/>
      </c>
      <c r="AP614" s="7" t="str">
        <f>""</f>
        <v/>
      </c>
      <c r="AQ614" s="7" t="str">
        <f>""</f>
        <v/>
      </c>
      <c r="AR614" s="7" t="str">
        <f>""</f>
        <v/>
      </c>
      <c r="AS614" s="7" t="str">
        <f>""</f>
        <v/>
      </c>
      <c r="AT614" s="7" t="str">
        <f>""</f>
        <v/>
      </c>
      <c r="AU614" s="7" t="str">
        <f>""</f>
        <v/>
      </c>
      <c r="AV614" s="7" t="str">
        <f>""</f>
        <v/>
      </c>
      <c r="AW614" s="7" t="str">
        <f>""</f>
        <v/>
      </c>
      <c r="AX614" s="7" t="str">
        <f>""</f>
        <v/>
      </c>
      <c r="AY614" s="7" t="str">
        <f>""</f>
        <v/>
      </c>
      <c r="AZ614" s="118">
        <f t="shared" si="276"/>
        <v>3.1</v>
      </c>
      <c r="BA614" s="121" t="str">
        <f>""</f>
        <v/>
      </c>
      <c r="BB614" s="121" t="str">
        <f>""</f>
        <v/>
      </c>
      <c r="BC614" s="121" t="str">
        <f>""</f>
        <v/>
      </c>
    </row>
    <row r="2679" spans="85:88" ht="15" customHeight="1" x14ac:dyDescent="0.25">
      <c r="CG2679" s="336"/>
      <c r="CH2679" s="336"/>
      <c r="CI2679" s="336"/>
      <c r="CJ2679" s="336"/>
    </row>
    <row r="2680" spans="85:88" x14ac:dyDescent="0.25">
      <c r="CG2680" s="337"/>
      <c r="CH2680" s="337"/>
      <c r="CI2680" s="337"/>
      <c r="CJ2680" s="337"/>
    </row>
    <row r="2681" spans="85:88" x14ac:dyDescent="0.25">
      <c r="CG2681" s="337"/>
      <c r="CH2681" s="337"/>
      <c r="CI2681" s="337"/>
      <c r="CJ2681" s="337"/>
    </row>
    <row r="2682" spans="85:88" x14ac:dyDescent="0.25">
      <c r="CG2682" s="337"/>
      <c r="CH2682" s="337"/>
      <c r="CI2682" s="337"/>
      <c r="CJ2682" s="337"/>
    </row>
  </sheetData>
  <sheetProtection selectLockedCells="1"/>
  <autoFilter ref="A27:BC614" xr:uid="{00000000-0001-0000-0100-000000000000}"/>
  <sortState xmlns:xlrd2="http://schemas.microsoft.com/office/spreadsheetml/2017/richdata2" ref="A28:BY211">
    <sortCondition descending="1" ref="E28:E211"/>
  </sortState>
  <mergeCells count="51">
    <mergeCell ref="CZ1:DB1"/>
    <mergeCell ref="CJ2679:CJ2682"/>
    <mergeCell ref="CI2679:CI2682"/>
    <mergeCell ref="CH2679:CH2682"/>
    <mergeCell ref="CG2679:CG2682"/>
    <mergeCell ref="CW1:CY1"/>
    <mergeCell ref="CT1:CV1"/>
    <mergeCell ref="CH1:CJ1"/>
    <mergeCell ref="CK1:CM1"/>
    <mergeCell ref="CN1:CP1"/>
    <mergeCell ref="CQ1:CS1"/>
    <mergeCell ref="DF17:DQ17"/>
    <mergeCell ref="CN102:CS102"/>
    <mergeCell ref="CN106:CS106"/>
    <mergeCell ref="CN110:CS110"/>
    <mergeCell ref="CN114:CS114"/>
    <mergeCell ref="CO71:CP71"/>
    <mergeCell ref="CY71:CZ71"/>
    <mergeCell ref="CW71:CX71"/>
    <mergeCell ref="CU71:CV71"/>
    <mergeCell ref="CS71:CT71"/>
    <mergeCell ref="CQ71:CR71"/>
    <mergeCell ref="CO70:CZ70"/>
    <mergeCell ref="CQ22:CS22"/>
    <mergeCell ref="CT22:CV22"/>
    <mergeCell ref="DF10:DH10"/>
    <mergeCell ref="DK10:DM10"/>
    <mergeCell ref="DP10:DQ10"/>
    <mergeCell ref="DF11:DH11"/>
    <mergeCell ref="DK11:DM11"/>
    <mergeCell ref="DP11:DQ14"/>
    <mergeCell ref="DF12:DH12"/>
    <mergeCell ref="DK12:DM12"/>
    <mergeCell ref="DK13:DM13"/>
    <mergeCell ref="DJ6:DM6"/>
    <mergeCell ref="DM7:DN8"/>
    <mergeCell ref="DO7:DO8"/>
    <mergeCell ref="DP7:DP8"/>
    <mergeCell ref="DQ7:DQ8"/>
    <mergeCell ref="DF2:DO2"/>
    <mergeCell ref="DJ4:DM4"/>
    <mergeCell ref="DN4:DO4"/>
    <mergeCell ref="DP4:DQ4"/>
    <mergeCell ref="DF5:DG5"/>
    <mergeCell ref="DJ5:DM5"/>
    <mergeCell ref="DN5:DO5"/>
    <mergeCell ref="BO26:BQ26"/>
    <mergeCell ref="BR26:BT26"/>
    <mergeCell ref="BV26:BX26"/>
    <mergeCell ref="BY26:BZ26"/>
    <mergeCell ref="CB2:CF2"/>
  </mergeCells>
  <phoneticPr fontId="1" type="noConversion"/>
  <dataValidations disablePrompts="1" count="5">
    <dataValidation type="list" allowBlank="1" showInputMessage="1" showErrorMessage="1" sqref="CT3:CT9" xr:uid="{00000000-0002-0000-0100-000000000000}">
      <formula1>INDIRECT(#REF!)</formula1>
    </dataValidation>
    <dataValidation allowBlank="1" showInputMessage="1" sqref="DI10:DI12" xr:uid="{00000000-0002-0000-0100-000001000000}"/>
    <dataValidation type="whole" errorStyle="information" allowBlank="1" prompt="Eingabe zwischen 5°C bis 20°C" sqref="DN10" xr:uid="{00000000-0002-0000-01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DN11" xr:uid="{00000000-0002-0000-0100-000003000000}">
      <formula1>DN10</formula1>
      <formula2>DN12</formula2>
    </dataValidation>
    <dataValidation type="whole" errorStyle="information" allowBlank="1" error="Eingabe außerhalb des gültigen Bereichs." prompt="20°C bis 35°C" sqref="DN12:DN13" xr:uid="{00000000-0002-0000-0100-000004000000}">
      <formula1>20</formula1>
      <formula2>35</formula2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5363" r:id="rId4" name="OptionButton2">
          <controlPr defaultSize="0" autoFill="0" autoLine="0" r:id="rId5">
            <anchor moveWithCells="1">
              <from>
                <xdr:col>119</xdr:col>
                <xdr:colOff>28575</xdr:colOff>
                <xdr:row>11</xdr:row>
                <xdr:rowOff>104775</xdr:rowOff>
              </from>
              <to>
                <xdr:col>120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15363" r:id="rId4" name="OptionButton2"/>
      </mc:Fallback>
    </mc:AlternateContent>
    <mc:AlternateContent xmlns:mc="http://schemas.openxmlformats.org/markup-compatibility/2006">
      <mc:Choice Requires="x14">
        <control shapeId="15362" r:id="rId6" name="OptionButton1">
          <controlPr defaultSize="0" autoFill="0" autoLine="0" r:id="rId7">
            <anchor moveWithCells="1">
              <from>
                <xdr:col>119</xdr:col>
                <xdr:colOff>28575</xdr:colOff>
                <xdr:row>10</xdr:row>
                <xdr:rowOff>28575</xdr:rowOff>
              </from>
              <to>
                <xdr:col>120</xdr:col>
                <xdr:colOff>314325</xdr:colOff>
                <xdr:row>11</xdr:row>
                <xdr:rowOff>152400</xdr:rowOff>
              </to>
            </anchor>
          </controlPr>
        </control>
      </mc:Choice>
      <mc:Fallback>
        <control shapeId="15362" r:id="rId6" name="Option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46</v>
      </c>
      <c r="C3" s="6"/>
      <c r="D3" s="36" t="s">
        <v>21</v>
      </c>
      <c r="E3" s="107" t="s">
        <v>82</v>
      </c>
      <c r="F3" s="33" t="s">
        <v>117</v>
      </c>
      <c r="G3" s="33" t="s">
        <v>281</v>
      </c>
      <c r="H3" s="33" t="s">
        <v>221</v>
      </c>
      <c r="I3" s="33" t="s">
        <v>355</v>
      </c>
      <c r="J3" s="33"/>
    </row>
    <row r="4" spans="1:10" x14ac:dyDescent="0.25">
      <c r="A4" s="33"/>
      <c r="B4" s="37" t="s">
        <v>47</v>
      </c>
      <c r="C4" s="4"/>
      <c r="D4" s="38" t="str">
        <f>D3</f>
        <v>mm</v>
      </c>
      <c r="E4" s="33" t="s">
        <v>110</v>
      </c>
      <c r="F4" s="33" t="s">
        <v>121</v>
      </c>
      <c r="G4" s="33" t="s">
        <v>114</v>
      </c>
      <c r="H4" s="33" t="s">
        <v>373</v>
      </c>
      <c r="I4" s="33" t="s">
        <v>356</v>
      </c>
      <c r="J4" s="33"/>
    </row>
    <row r="5" spans="1:10" x14ac:dyDescent="0.25">
      <c r="A5" s="33"/>
      <c r="B5" s="37" t="s">
        <v>41</v>
      </c>
      <c r="C5" s="4"/>
      <c r="D5" s="38"/>
      <c r="E5" s="33" t="s">
        <v>86</v>
      </c>
      <c r="F5" s="33" t="s">
        <v>126</v>
      </c>
      <c r="G5" s="33" t="s">
        <v>191</v>
      </c>
      <c r="H5" s="33"/>
      <c r="I5" s="33" t="s">
        <v>357</v>
      </c>
      <c r="J5" s="33"/>
    </row>
    <row r="6" spans="1:10" ht="15.75" thickBot="1" x14ac:dyDescent="0.3">
      <c r="A6" s="33"/>
      <c r="B6" s="39" t="s">
        <v>48</v>
      </c>
      <c r="C6" s="40"/>
      <c r="D6" s="41" t="str">
        <f>D3</f>
        <v>mm</v>
      </c>
      <c r="E6" s="33" t="s">
        <v>316</v>
      </c>
      <c r="F6" s="33" t="s">
        <v>196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223</v>
      </c>
      <c r="C8" s="43"/>
      <c r="D8" s="44"/>
      <c r="E8" s="45"/>
      <c r="F8" s="46"/>
      <c r="G8" s="47" t="s">
        <v>224</v>
      </c>
      <c r="H8" s="46"/>
      <c r="I8" s="48"/>
      <c r="J8" s="33"/>
    </row>
    <row r="9" spans="1:10" x14ac:dyDescent="0.25">
      <c r="A9" s="33"/>
      <c r="B9" s="49" t="s">
        <v>233</v>
      </c>
      <c r="C9" s="4"/>
      <c r="D9" s="50"/>
      <c r="E9" s="343" t="str">
        <f>B9</f>
        <v>Water aanvoer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234</v>
      </c>
      <c r="C10" s="4"/>
      <c r="D10" s="50">
        <f>D9</f>
        <v>0</v>
      </c>
      <c r="E10" s="343" t="str">
        <f>B10</f>
        <v>Water retour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235</v>
      </c>
      <c r="C11" s="4"/>
      <c r="D11" s="50">
        <f>D9</f>
        <v>0</v>
      </c>
      <c r="E11" s="343" t="str">
        <f>B11</f>
        <v>Ruimte (droge bol)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Verwarmen: //</v>
      </c>
      <c r="D13" s="347"/>
      <c r="E13" s="348" t="str">
        <f>CONCATENATE(G8," ",H9,"/",H10,"/",H11)</f>
        <v>Koelen: //</v>
      </c>
      <c r="F13" s="349"/>
      <c r="G13" s="350" t="s">
        <v>161</v>
      </c>
      <c r="H13" s="350" t="s">
        <v>57</v>
      </c>
      <c r="I13" s="350" t="s">
        <v>211</v>
      </c>
      <c r="J13" s="350" t="s">
        <v>212</v>
      </c>
    </row>
    <row r="14" spans="1:10" s="3" customFormat="1" ht="144.94999999999999" customHeight="1" thickBot="1" x14ac:dyDescent="0.3">
      <c r="A14" s="61"/>
      <c r="B14" s="61"/>
      <c r="C14" s="62" t="s">
        <v>158</v>
      </c>
      <c r="D14" s="63" t="s">
        <v>159</v>
      </c>
      <c r="E14" s="64" t="s">
        <v>160</v>
      </c>
      <c r="F14" s="65" t="str">
        <f>D14</f>
        <v>Waterdebiet</v>
      </c>
      <c r="G14" s="351"/>
      <c r="H14" s="351"/>
      <c r="I14" s="351"/>
      <c r="J14" s="351"/>
    </row>
    <row r="15" spans="1:10" ht="15.75" thickBot="1" x14ac:dyDescent="0.3">
      <c r="A15" s="352" t="s">
        <v>49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74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50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51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78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62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J13:J14"/>
    <mergeCell ref="I13:I14"/>
    <mergeCell ref="G13:G14"/>
    <mergeCell ref="H13:H14"/>
    <mergeCell ref="A15:B15"/>
    <mergeCell ref="A16:A18"/>
    <mergeCell ref="B1:F1"/>
    <mergeCell ref="E9:G9"/>
    <mergeCell ref="E10:G10"/>
    <mergeCell ref="E11:G11"/>
    <mergeCell ref="C13:D13"/>
    <mergeCell ref="E13:F13"/>
  </mergeCells>
  <phoneticPr fontId="1" type="noConversion"/>
  <dataValidations count="6">
    <dataValidation type="decimal" operator="greaterThan" allowBlank="1" showInputMessage="1" showErrorMessage="1" error="value must be higher than 15" sqref="H9" xr:uid="{00000000-0002-0000-0200-000000000000}">
      <formula1>14.9</formula1>
    </dataValidation>
    <dataValidation type="decimal" operator="greaterThan" allowBlank="1" showInputMessage="1" showErrorMessage="1" error="return must be higher than inlet" sqref="H10" xr:uid="{00000000-0002-0000-02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200-000002000000}">
      <formula1>H10</formula1>
    </dataValidation>
    <dataValidation type="decimal" operator="lessThanOrEqual" allowBlank="1" showInputMessage="1" showErrorMessage="1" error="water temperature max 95°C" sqref="C9" xr:uid="{00000000-0002-0000-0200-000003000000}">
      <formula1>95</formula1>
    </dataValidation>
    <dataValidation type="decimal" operator="lessThan" allowBlank="1" showInputMessage="1" showErrorMessage="1" error="return must be lower than inlet" sqref="C10" xr:uid="{00000000-0002-0000-02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2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7" t="s">
        <v>83</v>
      </c>
      <c r="F3" s="33" t="s">
        <v>118</v>
      </c>
      <c r="G3" s="33" t="s">
        <v>282</v>
      </c>
      <c r="H3" s="33" t="s">
        <v>221</v>
      </c>
      <c r="I3" s="33" t="s">
        <v>358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111</v>
      </c>
      <c r="F4" s="33" t="s">
        <v>122</v>
      </c>
      <c r="G4" s="33" t="s">
        <v>113</v>
      </c>
      <c r="H4" s="33" t="s">
        <v>373</v>
      </c>
      <c r="I4" s="33" t="s">
        <v>359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126</v>
      </c>
      <c r="G5" s="33" t="s">
        <v>192</v>
      </c>
      <c r="H5" s="33"/>
      <c r="I5" s="33" t="s">
        <v>360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317</v>
      </c>
      <c r="F6" s="33" t="s">
        <v>197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225</v>
      </c>
      <c r="C8" s="43"/>
      <c r="D8" s="44"/>
      <c r="E8" s="45"/>
      <c r="F8" s="46"/>
      <c r="G8" s="47" t="s">
        <v>226</v>
      </c>
      <c r="H8" s="46"/>
      <c r="I8" s="48"/>
      <c r="J8" s="33"/>
    </row>
    <row r="9" spans="1:10" x14ac:dyDescent="0.25">
      <c r="A9" s="33"/>
      <c r="B9" s="49" t="s">
        <v>236</v>
      </c>
      <c r="C9" s="4"/>
      <c r="D9" s="50"/>
      <c r="E9" s="343" t="str">
        <f>B9</f>
        <v>Supply water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237</v>
      </c>
      <c r="C10" s="4"/>
      <c r="D10" s="50">
        <f>D9</f>
        <v>0</v>
      </c>
      <c r="E10" s="343" t="str">
        <f>B10</f>
        <v>Return water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238</v>
      </c>
      <c r="C11" s="4"/>
      <c r="D11" s="50">
        <f>D9</f>
        <v>0</v>
      </c>
      <c r="E11" s="343" t="str">
        <f>B11</f>
        <v>Entering air (dry bulb)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Heating: //</v>
      </c>
      <c r="D13" s="347"/>
      <c r="E13" s="348" t="str">
        <f>CONCATENATE(G8," ",H9,"/",H10,"/",H11)</f>
        <v>Cooling: //</v>
      </c>
      <c r="F13" s="349"/>
      <c r="G13" s="350" t="s">
        <v>167</v>
      </c>
      <c r="H13" s="350" t="s">
        <v>56</v>
      </c>
      <c r="I13" s="350" t="s">
        <v>213</v>
      </c>
      <c r="J13" s="350" t="s">
        <v>214</v>
      </c>
    </row>
    <row r="14" spans="1:10" s="3" customFormat="1" ht="144.94999999999999" customHeight="1" thickBot="1" x14ac:dyDescent="0.3">
      <c r="A14" s="61"/>
      <c r="B14" s="61"/>
      <c r="C14" s="62" t="s">
        <v>164</v>
      </c>
      <c r="D14" s="63" t="s">
        <v>165</v>
      </c>
      <c r="E14" s="64" t="s">
        <v>166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250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J13:J14"/>
    <mergeCell ref="I13:I14"/>
    <mergeCell ref="H13:H14"/>
    <mergeCell ref="G13:G14"/>
    <mergeCell ref="A15:B15"/>
    <mergeCell ref="A16:A18"/>
    <mergeCell ref="B1:F1"/>
    <mergeCell ref="E9:G9"/>
    <mergeCell ref="E10:G10"/>
    <mergeCell ref="E11:G11"/>
    <mergeCell ref="C13:D13"/>
    <mergeCell ref="E13:F13"/>
  </mergeCells>
  <dataValidations count="6">
    <dataValidation type="decimal" operator="lessThan" allowBlank="1" showInputMessage="1" showErrorMessage="1" error="room air temperature must be lower than water temperature" sqref="C11" xr:uid="{00000000-0002-0000-0300-000000000000}">
      <formula1>C10</formula1>
    </dataValidation>
    <dataValidation type="decimal" operator="lessThan" allowBlank="1" showInputMessage="1" showErrorMessage="1" error="return must be lower than inlet" sqref="C10" xr:uid="{00000000-0002-0000-0300-000001000000}">
      <formula1>C9</formula1>
    </dataValidation>
    <dataValidation type="decimal" operator="lessThanOrEqual" allowBlank="1" showInputMessage="1" showErrorMessage="1" error="water temperature max 95°C" sqref="C9" xr:uid="{00000000-0002-0000-03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300-000003000000}">
      <formula1>H10</formula1>
    </dataValidation>
    <dataValidation type="decimal" operator="greaterThan" allowBlank="1" showInputMessage="1" showErrorMessage="1" error="return must be higher than inlet" sqref="H10" xr:uid="{00000000-0002-0000-0300-000004000000}">
      <formula1>H9</formula1>
    </dataValidation>
    <dataValidation type="decimal" operator="greaterThan" allowBlank="1" showInputMessage="1" showErrorMessage="1" error="value must be higher than 15" sqref="H9" xr:uid="{00000000-0002-0000-03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58</v>
      </c>
      <c r="C3" s="6"/>
      <c r="D3" s="36" t="s">
        <v>21</v>
      </c>
      <c r="E3" s="107" t="s">
        <v>85</v>
      </c>
      <c r="F3" t="s">
        <v>119</v>
      </c>
      <c r="G3" s="33" t="s">
        <v>283</v>
      </c>
      <c r="H3" s="33" t="s">
        <v>222</v>
      </c>
      <c r="I3" s="33" t="s">
        <v>361</v>
      </c>
      <c r="J3" s="33"/>
    </row>
    <row r="4" spans="1:10" x14ac:dyDescent="0.25">
      <c r="A4" s="33"/>
      <c r="B4" s="37" t="s">
        <v>59</v>
      </c>
      <c r="C4" s="4"/>
      <c r="D4" s="38" t="str">
        <f>D3</f>
        <v>mm</v>
      </c>
      <c r="E4" s="33" t="s">
        <v>111</v>
      </c>
      <c r="F4" s="33" t="s">
        <v>123</v>
      </c>
      <c r="G4" t="s">
        <v>116</v>
      </c>
      <c r="H4" s="33" t="s">
        <v>373</v>
      </c>
      <c r="I4" s="33" t="s">
        <v>362</v>
      </c>
      <c r="J4" s="33"/>
    </row>
    <row r="5" spans="1:10" x14ac:dyDescent="0.25">
      <c r="A5" s="33"/>
      <c r="B5" s="37" t="s">
        <v>41</v>
      </c>
      <c r="C5" s="4"/>
      <c r="D5" s="38"/>
      <c r="E5" s="33" t="s">
        <v>88</v>
      </c>
      <c r="F5" s="33" t="s">
        <v>126</v>
      </c>
      <c r="G5" s="33" t="s">
        <v>193</v>
      </c>
      <c r="H5" s="33"/>
      <c r="I5" s="33" t="s">
        <v>363</v>
      </c>
      <c r="J5" s="33"/>
    </row>
    <row r="6" spans="1:10" ht="15.75" thickBot="1" x14ac:dyDescent="0.3">
      <c r="A6" s="33"/>
      <c r="B6" s="39" t="s">
        <v>60</v>
      </c>
      <c r="C6" s="40"/>
      <c r="D6" s="41" t="str">
        <f>D3</f>
        <v>mm</v>
      </c>
      <c r="E6" s="33" t="s">
        <v>318</v>
      </c>
      <c r="F6" s="33" t="s">
        <v>198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227</v>
      </c>
      <c r="C8" s="43"/>
      <c r="D8" s="44"/>
      <c r="E8" s="45"/>
      <c r="F8" s="46"/>
      <c r="G8" s="47" t="s">
        <v>228</v>
      </c>
      <c r="H8" s="46"/>
      <c r="I8" s="48"/>
      <c r="J8" s="33"/>
    </row>
    <row r="9" spans="1:10" x14ac:dyDescent="0.25">
      <c r="A9" s="33"/>
      <c r="B9" s="49" t="s">
        <v>239</v>
      </c>
      <c r="C9" s="4"/>
      <c r="D9" s="50"/>
      <c r="E9" s="343" t="str">
        <f>B9</f>
        <v>Entrée de l'eau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240</v>
      </c>
      <c r="C10" s="4"/>
      <c r="D10" s="50">
        <f>D9</f>
        <v>0</v>
      </c>
      <c r="E10" s="343" t="str">
        <f>B10</f>
        <v>Retour de l'eau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241</v>
      </c>
      <c r="C11" s="4"/>
      <c r="D11" s="50">
        <f>D9</f>
        <v>0</v>
      </c>
      <c r="E11" s="343" t="str">
        <f>B11</f>
        <v>Ambiante (bulbe sec)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Chauffer: //</v>
      </c>
      <c r="D13" s="347"/>
      <c r="E13" s="348" t="str">
        <f>CONCATENATE(G8," ",H9,"/",H10,"/",H11)</f>
        <v>Refroidir: //</v>
      </c>
      <c r="F13" s="349"/>
      <c r="G13" s="350" t="s">
        <v>171</v>
      </c>
      <c r="H13" s="350" t="s">
        <v>55</v>
      </c>
      <c r="I13" s="350" t="s">
        <v>215</v>
      </c>
      <c r="J13" s="350" t="s">
        <v>216</v>
      </c>
    </row>
    <row r="14" spans="1:10" s="3" customFormat="1" ht="144.94999999999999" customHeight="1" thickBot="1" x14ac:dyDescent="0.3">
      <c r="A14" s="61"/>
      <c r="B14" s="61"/>
      <c r="C14" s="62" t="s">
        <v>168</v>
      </c>
      <c r="D14" s="63" t="s">
        <v>169</v>
      </c>
      <c r="E14" s="64" t="s">
        <v>170</v>
      </c>
      <c r="F14" s="65" t="str">
        <f>D14</f>
        <v>Débit d'eau</v>
      </c>
      <c r="G14" s="351"/>
      <c r="H14" s="351"/>
      <c r="I14" s="351"/>
      <c r="J14" s="351"/>
    </row>
    <row r="15" spans="1:10" ht="15.75" thickBot="1" x14ac:dyDescent="0.3">
      <c r="A15" s="352" t="s">
        <v>54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76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53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52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80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67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72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68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J13:J14"/>
    <mergeCell ref="I13:I14"/>
    <mergeCell ref="H13:H14"/>
    <mergeCell ref="G13:G14"/>
    <mergeCell ref="A15:B15"/>
    <mergeCell ref="A16:A18"/>
    <mergeCell ref="B1:F1"/>
    <mergeCell ref="E9:G9"/>
    <mergeCell ref="E10:G10"/>
    <mergeCell ref="E11:G11"/>
    <mergeCell ref="C13:D13"/>
    <mergeCell ref="E13:F13"/>
  </mergeCells>
  <dataValidations count="6">
    <dataValidation type="decimal" operator="greaterThan" allowBlank="1" showInputMessage="1" showErrorMessage="1" error="value must be higher than 15" sqref="H9" xr:uid="{00000000-0002-0000-0400-000000000000}">
      <formula1>14.9</formula1>
    </dataValidation>
    <dataValidation type="decimal" operator="greaterThan" allowBlank="1" showInputMessage="1" showErrorMessage="1" error="return must be higher than inlet" sqref="H10" xr:uid="{00000000-0002-0000-04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400-000002000000}">
      <formula1>H10</formula1>
    </dataValidation>
    <dataValidation type="decimal" operator="lessThanOrEqual" allowBlank="1" showInputMessage="1" showErrorMessage="1" error="water temperature max 95°C" sqref="C9" xr:uid="{00000000-0002-0000-0400-000003000000}">
      <formula1>95</formula1>
    </dataValidation>
    <dataValidation type="decimal" operator="lessThan" allowBlank="1" showInputMessage="1" showErrorMessage="1" error="return must be lower than inlet" sqref="C10" xr:uid="{00000000-0002-0000-04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4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1"/>
      <c r="D1" s="341"/>
      <c r="E1" s="341"/>
      <c r="F1" s="341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89</v>
      </c>
      <c r="C3" s="6"/>
      <c r="D3" s="36" t="s">
        <v>21</v>
      </c>
      <c r="E3" s="107" t="s">
        <v>84</v>
      </c>
      <c r="F3" t="s">
        <v>120</v>
      </c>
      <c r="G3" s="33" t="s">
        <v>284</v>
      </c>
      <c r="H3" s="33" t="s">
        <v>221</v>
      </c>
      <c r="I3" s="33" t="s">
        <v>364</v>
      </c>
      <c r="J3" s="33"/>
    </row>
    <row r="4" spans="1:10" x14ac:dyDescent="0.25">
      <c r="A4" s="33"/>
      <c r="B4" s="37" t="s">
        <v>33</v>
      </c>
      <c r="C4" s="4"/>
      <c r="D4" s="38" t="str">
        <f>D3</f>
        <v>mm</v>
      </c>
      <c r="E4" s="33" t="s">
        <v>112</v>
      </c>
      <c r="F4" s="33" t="s">
        <v>124</v>
      </c>
      <c r="G4" t="s">
        <v>115</v>
      </c>
      <c r="H4" s="33" t="s">
        <v>373</v>
      </c>
      <c r="I4" s="33" t="s">
        <v>365</v>
      </c>
      <c r="J4" s="33"/>
    </row>
    <row r="5" spans="1:10" x14ac:dyDescent="0.25">
      <c r="A5" s="33"/>
      <c r="B5" s="37" t="s">
        <v>34</v>
      </c>
      <c r="C5" s="4"/>
      <c r="D5" s="38"/>
      <c r="E5" s="33" t="s">
        <v>86</v>
      </c>
      <c r="F5" s="33" t="s">
        <v>127</v>
      </c>
      <c r="G5" s="33" t="s">
        <v>194</v>
      </c>
      <c r="H5" s="33"/>
      <c r="I5" s="33" t="s">
        <v>366</v>
      </c>
      <c r="J5" s="33"/>
    </row>
    <row r="6" spans="1:10" ht="15.75" thickBot="1" x14ac:dyDescent="0.3">
      <c r="A6" s="33"/>
      <c r="B6" s="39" t="s">
        <v>35</v>
      </c>
      <c r="C6" s="40"/>
      <c r="D6" s="41" t="str">
        <f>D3</f>
        <v>mm</v>
      </c>
      <c r="E6" s="33" t="s">
        <v>319</v>
      </c>
      <c r="F6" s="33" t="s">
        <v>199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229</v>
      </c>
      <c r="C8" s="43"/>
      <c r="D8" s="44"/>
      <c r="E8" s="45"/>
      <c r="F8" s="46"/>
      <c r="G8" s="47" t="s">
        <v>230</v>
      </c>
      <c r="H8" s="46"/>
      <c r="I8" s="48"/>
      <c r="J8" s="33"/>
    </row>
    <row r="9" spans="1:10" x14ac:dyDescent="0.25">
      <c r="A9" s="33"/>
      <c r="B9" s="49" t="s">
        <v>242</v>
      </c>
      <c r="C9" s="4"/>
      <c r="D9" s="50"/>
      <c r="E9" s="343" t="str">
        <f>B9</f>
        <v>Vorlauf wasser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243</v>
      </c>
      <c r="C10" s="4"/>
      <c r="D10" s="50">
        <f>D9</f>
        <v>0</v>
      </c>
      <c r="E10" s="343" t="str">
        <f>B10</f>
        <v>Rücklauf wasser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244</v>
      </c>
      <c r="C11" s="4"/>
      <c r="D11" s="50">
        <f>D9</f>
        <v>0</v>
      </c>
      <c r="E11" s="343" t="str">
        <f>B11</f>
        <v>Raum (trocken)</v>
      </c>
      <c r="F11" s="344"/>
      <c r="G11" s="344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46" t="str">
        <f>CONCATENATE(B8," ",C9,"/",C10,"/",C11)</f>
        <v>Heizen: //</v>
      </c>
      <c r="D13" s="354"/>
      <c r="E13" s="348" t="str">
        <f>CONCATENATE(G8," ",H9,"/",H10,"/",H11)</f>
        <v>Kühlen: //</v>
      </c>
      <c r="F13" s="349"/>
      <c r="G13" s="350" t="s">
        <v>176</v>
      </c>
      <c r="H13" s="350" t="s">
        <v>90</v>
      </c>
      <c r="I13" s="350" t="s">
        <v>217</v>
      </c>
      <c r="J13" s="350" t="s">
        <v>218</v>
      </c>
    </row>
    <row r="14" spans="1:10" s="3" customFormat="1" ht="144.94999999999999" customHeight="1" thickBot="1" x14ac:dyDescent="0.3">
      <c r="A14" s="61"/>
      <c r="B14" s="61"/>
      <c r="C14" s="62" t="s">
        <v>172</v>
      </c>
      <c r="D14" s="63" t="s">
        <v>173</v>
      </c>
      <c r="E14" s="64" t="s">
        <v>174</v>
      </c>
      <c r="F14" s="65" t="s">
        <v>175</v>
      </c>
      <c r="G14" s="351"/>
      <c r="H14" s="351"/>
      <c r="I14" s="351"/>
      <c r="J14" s="351"/>
    </row>
    <row r="15" spans="1:10" ht="15.75" thickBot="1" x14ac:dyDescent="0.3">
      <c r="A15" s="352" t="s">
        <v>36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38" t="s">
        <v>23</v>
      </c>
      <c r="B16" s="66" t="s">
        <v>75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37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38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81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69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73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70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J13:J14"/>
    <mergeCell ref="I13:I14"/>
    <mergeCell ref="H13:H14"/>
    <mergeCell ref="G13:G14"/>
    <mergeCell ref="A15:B15"/>
    <mergeCell ref="A16:A18"/>
    <mergeCell ref="B1:F1"/>
    <mergeCell ref="E9:G9"/>
    <mergeCell ref="E10:G10"/>
    <mergeCell ref="E11:G11"/>
    <mergeCell ref="C13:D13"/>
    <mergeCell ref="E13:F13"/>
  </mergeCells>
  <dataValidations count="6">
    <dataValidation type="decimal" operator="lessThan" allowBlank="1" showInputMessage="1" showErrorMessage="1" error="room air temperature must be lower than water temperature" sqref="C11" xr:uid="{00000000-0002-0000-0500-000000000000}">
      <formula1>C10</formula1>
    </dataValidation>
    <dataValidation type="decimal" operator="lessThan" allowBlank="1" showInputMessage="1" showErrorMessage="1" error="return must be lower than inlet" sqref="C10" xr:uid="{00000000-0002-0000-0500-000001000000}">
      <formula1>C9</formula1>
    </dataValidation>
    <dataValidation type="decimal" operator="lessThanOrEqual" allowBlank="1" showInputMessage="1" showErrorMessage="1" error="water temperature max 95°C" sqref="C9" xr:uid="{00000000-0002-0000-05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500-000003000000}">
      <formula1>H10</formula1>
    </dataValidation>
    <dataValidation type="decimal" operator="greaterThan" allowBlank="1" showInputMessage="1" showErrorMessage="1" error="return must be higher than inlet" sqref="H10" xr:uid="{00000000-0002-0000-0500-000004000000}">
      <formula1>H9</formula1>
    </dataValidation>
    <dataValidation type="decimal" operator="greaterThan" allowBlank="1" showInputMessage="1" showErrorMessage="1" error="value must be higher than 15" sqref="H9" xr:uid="{00000000-0002-0000-05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153</v>
      </c>
      <c r="C3" s="6"/>
      <c r="D3" s="36" t="s">
        <v>21</v>
      </c>
      <c r="E3" s="107" t="s">
        <v>190</v>
      </c>
      <c r="F3" t="s">
        <v>184</v>
      </c>
      <c r="G3" s="33" t="s">
        <v>285</v>
      </c>
      <c r="H3" s="33" t="s">
        <v>221</v>
      </c>
      <c r="I3" s="33" t="s">
        <v>367</v>
      </c>
      <c r="J3" s="33"/>
    </row>
    <row r="4" spans="1:10" x14ac:dyDescent="0.25">
      <c r="A4" s="33"/>
      <c r="B4" s="37" t="s">
        <v>154</v>
      </c>
      <c r="C4" s="4"/>
      <c r="D4" s="38" t="str">
        <f>D3</f>
        <v>mm</v>
      </c>
      <c r="E4" s="33" t="s">
        <v>195</v>
      </c>
      <c r="F4" s="33" t="s">
        <v>183</v>
      </c>
      <c r="G4" t="s">
        <v>185</v>
      </c>
      <c r="H4" s="33" t="s">
        <v>373</v>
      </c>
      <c r="I4" s="33" t="s">
        <v>368</v>
      </c>
      <c r="J4" s="33"/>
    </row>
    <row r="5" spans="1:10" x14ac:dyDescent="0.25">
      <c r="A5" s="33"/>
      <c r="B5" s="37" t="s">
        <v>41</v>
      </c>
      <c r="C5" s="4"/>
      <c r="D5" s="38"/>
      <c r="E5" s="33" t="s">
        <v>152</v>
      </c>
      <c r="F5" s="33" t="s">
        <v>126</v>
      </c>
      <c r="G5" s="33" t="s">
        <v>151</v>
      </c>
      <c r="H5" s="33"/>
      <c r="I5" s="33" t="s">
        <v>369</v>
      </c>
      <c r="J5" s="33"/>
    </row>
    <row r="6" spans="1:10" ht="15.75" thickBot="1" x14ac:dyDescent="0.3">
      <c r="A6" s="33"/>
      <c r="B6" s="39" t="s">
        <v>155</v>
      </c>
      <c r="C6" s="40"/>
      <c r="D6" s="41" t="str">
        <f>D3</f>
        <v>mm</v>
      </c>
      <c r="E6" s="33" t="s">
        <v>320</v>
      </c>
      <c r="F6" s="33" t="s">
        <v>200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231</v>
      </c>
      <c r="C8" s="43"/>
      <c r="D8" s="44"/>
      <c r="E8" s="45"/>
      <c r="F8" s="46"/>
      <c r="G8" s="47" t="s">
        <v>232</v>
      </c>
      <c r="H8" s="46"/>
      <c r="I8" s="48"/>
      <c r="J8" s="33"/>
    </row>
    <row r="9" spans="1:10" x14ac:dyDescent="0.25">
      <c r="A9" s="33"/>
      <c r="B9" s="49" t="s">
        <v>245</v>
      </c>
      <c r="C9" s="4"/>
      <c r="D9" s="50"/>
      <c r="E9" s="343" t="str">
        <f>B9</f>
        <v>Tur vann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246</v>
      </c>
      <c r="C10" s="4"/>
      <c r="D10" s="50">
        <v>0</v>
      </c>
      <c r="E10" s="343" t="str">
        <f>B10</f>
        <v>Retur vann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247</v>
      </c>
      <c r="C11" s="4"/>
      <c r="D11" s="50">
        <v>0</v>
      </c>
      <c r="E11" s="343" t="str">
        <f>B11</f>
        <v>Rom (tørr pære)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Varme: //</v>
      </c>
      <c r="D13" s="347"/>
      <c r="E13" s="348" t="str">
        <f>CONCATENATE(G8," ",H9,"/",H10,"/",H11)</f>
        <v>Kjøling: //</v>
      </c>
      <c r="F13" s="349"/>
      <c r="G13" s="350" t="s">
        <v>181</v>
      </c>
      <c r="H13" s="350" t="s">
        <v>182</v>
      </c>
      <c r="I13" s="350" t="s">
        <v>219</v>
      </c>
      <c r="J13" s="350" t="s">
        <v>220</v>
      </c>
    </row>
    <row r="14" spans="1:10" s="3" customFormat="1" ht="144.94999999999999" customHeight="1" thickBot="1" x14ac:dyDescent="0.3">
      <c r="A14" s="61"/>
      <c r="B14" s="61"/>
      <c r="C14" s="62" t="s">
        <v>177</v>
      </c>
      <c r="D14" s="63" t="s">
        <v>179</v>
      </c>
      <c r="E14" s="64" t="s">
        <v>180</v>
      </c>
      <c r="F14" s="65" t="str">
        <f>D14</f>
        <v>Vannmengde</v>
      </c>
      <c r="G14" s="351"/>
      <c r="H14" s="351"/>
      <c r="I14" s="351"/>
      <c r="J14" s="351"/>
    </row>
    <row r="15" spans="1:10" ht="15.75" thickBot="1" x14ac:dyDescent="0.3">
      <c r="A15" s="352" t="s">
        <v>36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178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37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38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186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187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188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189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greaterThan" allowBlank="1" showInputMessage="1" showErrorMessage="1" error="value must be higher than 15" sqref="H9" xr:uid="{00000000-0002-0000-0600-000000000000}">
      <formula1>14.9</formula1>
    </dataValidation>
    <dataValidation type="decimal" operator="greaterThan" allowBlank="1" showInputMessage="1" showErrorMessage="1" error="return must be higher than inlet" sqref="H10" xr:uid="{00000000-0002-0000-06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600-000002000000}">
      <formula1>H10</formula1>
    </dataValidation>
    <dataValidation type="decimal" operator="lessThanOrEqual" allowBlank="1" showInputMessage="1" showErrorMessage="1" error="water temperature max 95°C" sqref="C9" xr:uid="{00000000-0002-0000-0600-000003000000}">
      <formula1>95</formula1>
    </dataValidation>
    <dataValidation type="decimal" operator="lessThan" allowBlank="1" showInputMessage="1" showErrorMessage="1" error="return must be lower than inlet" sqref="C10" xr:uid="{00000000-0002-0000-06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6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267</v>
      </c>
      <c r="C3" s="6"/>
      <c r="D3" s="36" t="s">
        <v>21</v>
      </c>
      <c r="E3" s="107" t="s">
        <v>83</v>
      </c>
      <c r="F3" s="33" t="s">
        <v>262</v>
      </c>
      <c r="G3" s="33" t="s">
        <v>286</v>
      </c>
      <c r="H3" s="33" t="s">
        <v>221</v>
      </c>
      <c r="I3" s="33" t="s">
        <v>370</v>
      </c>
      <c r="J3" s="33"/>
    </row>
    <row r="4" spans="1:10" x14ac:dyDescent="0.25">
      <c r="A4" s="33"/>
      <c r="B4" s="37" t="s">
        <v>268</v>
      </c>
      <c r="C4" s="4"/>
      <c r="D4" s="38" t="str">
        <f>D3</f>
        <v>mm</v>
      </c>
      <c r="E4" s="33" t="s">
        <v>266</v>
      </c>
      <c r="F4" s="33" t="s">
        <v>263</v>
      </c>
      <c r="G4" s="33" t="s">
        <v>273</v>
      </c>
      <c r="H4" s="33" t="s">
        <v>373</v>
      </c>
      <c r="I4" s="33" t="s">
        <v>371</v>
      </c>
      <c r="J4" s="33"/>
    </row>
    <row r="5" spans="1:10" x14ac:dyDescent="0.25">
      <c r="A5" s="33"/>
      <c r="B5" s="37" t="s">
        <v>269</v>
      </c>
      <c r="C5" s="4"/>
      <c r="D5" s="38"/>
      <c r="E5" s="33" t="s">
        <v>261</v>
      </c>
      <c r="F5" s="33" t="s">
        <v>264</v>
      </c>
      <c r="G5" s="33" t="s">
        <v>265</v>
      </c>
      <c r="H5" s="33"/>
      <c r="I5" s="33" t="s">
        <v>372</v>
      </c>
      <c r="J5" s="33"/>
    </row>
    <row r="6" spans="1:10" ht="15.75" thickBot="1" x14ac:dyDescent="0.3">
      <c r="A6" s="33"/>
      <c r="B6" s="39" t="s">
        <v>274</v>
      </c>
      <c r="C6" s="40"/>
      <c r="D6" s="41" t="str">
        <f>D3</f>
        <v>mm</v>
      </c>
      <c r="E6" s="33" t="s">
        <v>322</v>
      </c>
      <c r="F6" s="33" t="s">
        <v>255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278</v>
      </c>
      <c r="C8" s="43"/>
      <c r="D8" s="44"/>
      <c r="E8" s="45"/>
      <c r="F8" s="46"/>
      <c r="G8" s="47" t="s">
        <v>279</v>
      </c>
      <c r="H8" s="46"/>
      <c r="I8" s="48"/>
      <c r="J8" s="33"/>
    </row>
    <row r="9" spans="1:10" x14ac:dyDescent="0.25">
      <c r="A9" s="33"/>
      <c r="B9" s="49" t="s">
        <v>271</v>
      </c>
      <c r="C9" s="4"/>
      <c r="D9" s="50"/>
      <c r="E9" s="343" t="str">
        <f>B9</f>
        <v>Agua impulsión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270</v>
      </c>
      <c r="C10" s="4"/>
      <c r="D10" s="50">
        <f>D9</f>
        <v>0</v>
      </c>
      <c r="E10" s="343" t="str">
        <f>B10</f>
        <v>Agua retorno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272</v>
      </c>
      <c r="C11" s="4"/>
      <c r="D11" s="50">
        <f>D9</f>
        <v>0</v>
      </c>
      <c r="E11" s="343" t="str">
        <f>B11</f>
        <v>Ambiente (bulbo seco)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46" t="str">
        <f>CONCATENATE(B8," ",C9,"/",C10,"/",C11)</f>
        <v>Calefacción: //</v>
      </c>
      <c r="D13" s="347"/>
      <c r="E13" s="348" t="str">
        <f>CONCATENATE(G8," ",H9,"/",H10,"/",H11)</f>
        <v>Enfriamiento: //</v>
      </c>
      <c r="F13" s="349"/>
      <c r="G13" s="350" t="s">
        <v>257</v>
      </c>
      <c r="H13" s="350" t="s">
        <v>258</v>
      </c>
      <c r="I13" s="350" t="s">
        <v>259</v>
      </c>
      <c r="J13" s="350" t="s">
        <v>260</v>
      </c>
    </row>
    <row r="14" spans="1:10" s="3" customFormat="1" ht="144.94999999999999" customHeight="1" thickBot="1" x14ac:dyDescent="0.3">
      <c r="A14" s="61"/>
      <c r="B14" s="61"/>
      <c r="C14" s="62" t="s">
        <v>253</v>
      </c>
      <c r="D14" s="63" t="s">
        <v>254</v>
      </c>
      <c r="E14" s="64" t="s">
        <v>256</v>
      </c>
      <c r="F14" s="65" t="str">
        <f>D14</f>
        <v>Caudal de agua, calefacción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38" t="s">
        <v>23</v>
      </c>
      <c r="B16" s="66" t="s">
        <v>251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249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275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276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277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greaterThan" allowBlank="1" showInputMessage="1" showErrorMessage="1" error="value must be higher than 15" sqref="H9" xr:uid="{00000000-0002-0000-0700-000000000000}">
      <formula1>14.9</formula1>
    </dataValidation>
    <dataValidation type="decimal" operator="greaterThan" allowBlank="1" showInputMessage="1" showErrorMessage="1" error="return must be higher than inlet" sqref="H10" xr:uid="{00000000-0002-0000-07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700-000002000000}">
      <formula1>H10</formula1>
    </dataValidation>
    <dataValidation type="decimal" operator="lessThanOrEqual" allowBlank="1" showInputMessage="1" showErrorMessage="1" error="water temperature max 95°C" sqref="C9" xr:uid="{00000000-0002-0000-0700-000003000000}">
      <formula1>95</formula1>
    </dataValidation>
    <dataValidation type="decimal" operator="lessThan" allowBlank="1" showInputMessage="1" showErrorMessage="1" error="return must be lower than inlet" sqref="C10" xr:uid="{00000000-0002-0000-07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7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1" t="s">
        <v>32</v>
      </c>
      <c r="C1" s="342"/>
      <c r="D1" s="342"/>
      <c r="E1" s="342"/>
      <c r="F1" s="342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289</v>
      </c>
      <c r="C3" s="6"/>
      <c r="D3" s="36" t="s">
        <v>21</v>
      </c>
      <c r="E3" s="107" t="s">
        <v>190</v>
      </c>
      <c r="F3" t="s">
        <v>184</v>
      </c>
      <c r="G3" s="33" t="s">
        <v>297</v>
      </c>
      <c r="H3" s="33" t="s">
        <v>221</v>
      </c>
      <c r="I3" s="33" t="s">
        <v>374</v>
      </c>
      <c r="J3" s="33"/>
    </row>
    <row r="4" spans="1:10" x14ac:dyDescent="0.25">
      <c r="A4" s="33"/>
      <c r="B4" s="37" t="s">
        <v>290</v>
      </c>
      <c r="C4" s="4"/>
      <c r="D4" s="38" t="str">
        <f>D3</f>
        <v>mm</v>
      </c>
      <c r="E4" s="33" t="s">
        <v>288</v>
      </c>
      <c r="F4" s="33" t="s">
        <v>183</v>
      </c>
      <c r="G4" t="s">
        <v>185</v>
      </c>
      <c r="H4" s="33" t="s">
        <v>373</v>
      </c>
      <c r="I4" s="33" t="s">
        <v>368</v>
      </c>
      <c r="J4" s="33"/>
    </row>
    <row r="5" spans="1:10" x14ac:dyDescent="0.25">
      <c r="A5" s="33"/>
      <c r="B5" s="37" t="s">
        <v>34</v>
      </c>
      <c r="C5" s="4"/>
      <c r="D5" s="38"/>
      <c r="E5" s="33" t="s">
        <v>152</v>
      </c>
      <c r="F5" s="33" t="s">
        <v>127</v>
      </c>
      <c r="G5" s="33" t="s">
        <v>151</v>
      </c>
      <c r="H5" s="33"/>
      <c r="I5" s="33" t="s">
        <v>375</v>
      </c>
      <c r="J5" s="33"/>
    </row>
    <row r="6" spans="1:10" ht="15.75" thickBot="1" x14ac:dyDescent="0.3">
      <c r="A6" s="33"/>
      <c r="B6" s="39" t="s">
        <v>291</v>
      </c>
      <c r="C6" s="40"/>
      <c r="D6" s="41" t="str">
        <f>D3</f>
        <v>mm</v>
      </c>
      <c r="E6" s="33" t="s">
        <v>321</v>
      </c>
      <c r="F6" s="33" t="s">
        <v>298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292</v>
      </c>
      <c r="C8" s="43"/>
      <c r="D8" s="44"/>
      <c r="E8" s="45"/>
      <c r="F8" s="46"/>
      <c r="G8" s="47" t="s">
        <v>293</v>
      </c>
      <c r="H8" s="46"/>
      <c r="I8" s="48"/>
      <c r="J8" s="33"/>
    </row>
    <row r="9" spans="1:10" x14ac:dyDescent="0.25">
      <c r="A9" s="33"/>
      <c r="B9" s="49" t="s">
        <v>294</v>
      </c>
      <c r="C9" s="4"/>
      <c r="D9" s="50"/>
      <c r="E9" s="343" t="str">
        <f>B9</f>
        <v>Tillopp</v>
      </c>
      <c r="F9" s="344"/>
      <c r="G9" s="344"/>
      <c r="H9" s="4"/>
      <c r="I9" s="51">
        <f>D9</f>
        <v>0</v>
      </c>
      <c r="J9" s="33"/>
    </row>
    <row r="10" spans="1:10" x14ac:dyDescent="0.25">
      <c r="A10" s="33"/>
      <c r="B10" s="49" t="s">
        <v>295</v>
      </c>
      <c r="C10" s="4"/>
      <c r="D10" s="50">
        <v>0</v>
      </c>
      <c r="E10" s="343" t="str">
        <f>B10</f>
        <v>Retur</v>
      </c>
      <c r="F10" s="344"/>
      <c r="G10" s="344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296</v>
      </c>
      <c r="C11" s="4"/>
      <c r="D11" s="50">
        <v>0</v>
      </c>
      <c r="E11" s="343" t="str">
        <f>B11</f>
        <v>Rum (torr)</v>
      </c>
      <c r="F11" s="344"/>
      <c r="G11" s="345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46" t="str">
        <f>CONCATENATE(B8," ",C9,"/",C10,"/",C11)</f>
        <v>Värme: //</v>
      </c>
      <c r="D13" s="347"/>
      <c r="E13" s="348" t="str">
        <f>CONCATENATE(G8," ",H9,"/",H10,"/",H11)</f>
        <v>Kyla: //</v>
      </c>
      <c r="F13" s="349"/>
      <c r="G13" s="350" t="s">
        <v>307</v>
      </c>
      <c r="H13" s="350" t="s">
        <v>306</v>
      </c>
      <c r="I13" s="350" t="s">
        <v>304</v>
      </c>
      <c r="J13" s="350" t="s">
        <v>305</v>
      </c>
    </row>
    <row r="14" spans="1:10" s="3" customFormat="1" ht="144.94999999999999" customHeight="1" thickBot="1" x14ac:dyDescent="0.3">
      <c r="A14" s="61"/>
      <c r="B14" s="61"/>
      <c r="C14" s="62" t="s">
        <v>301</v>
      </c>
      <c r="D14" s="63" t="s">
        <v>302</v>
      </c>
      <c r="E14" s="64" t="s">
        <v>303</v>
      </c>
      <c r="F14" s="65" t="str">
        <f>D14</f>
        <v>Vattenflöde</v>
      </c>
      <c r="G14" s="351"/>
      <c r="H14" s="351"/>
      <c r="I14" s="351"/>
      <c r="J14" s="351"/>
    </row>
    <row r="15" spans="1:10" ht="15.75" thickBot="1" x14ac:dyDescent="0.3">
      <c r="A15" s="352" t="s">
        <v>43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38" t="s">
        <v>23</v>
      </c>
      <c r="B16" s="66" t="s">
        <v>299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39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0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300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309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308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310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B1:F1"/>
    <mergeCell ref="E9:G9"/>
    <mergeCell ref="E10:G10"/>
    <mergeCell ref="E11:G11"/>
    <mergeCell ref="C13:D13"/>
    <mergeCell ref="E13:F13"/>
    <mergeCell ref="G13:G14"/>
    <mergeCell ref="H13:H14"/>
    <mergeCell ref="I13:I14"/>
    <mergeCell ref="J13:J14"/>
    <mergeCell ref="A15:B15"/>
    <mergeCell ref="A16:A18"/>
  </mergeCells>
  <dataValidations count="6">
    <dataValidation type="decimal" operator="lessThan" allowBlank="1" showInputMessage="1" showErrorMessage="1" error="room air temperature must be lower than water temperature" sqref="C11" xr:uid="{00000000-0002-0000-0800-000000000000}">
      <formula1>C10</formula1>
    </dataValidation>
    <dataValidation type="decimal" operator="lessThan" allowBlank="1" showInputMessage="1" showErrorMessage="1" error="return must be lower than inlet" sqref="C10" xr:uid="{00000000-0002-0000-0800-000001000000}">
      <formula1>C9</formula1>
    </dataValidation>
    <dataValidation type="decimal" operator="lessThanOrEqual" allowBlank="1" showInputMessage="1" showErrorMessage="1" error="water temperature max 95°C" sqref="C9" xr:uid="{00000000-0002-0000-08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800-000003000000}">
      <formula1>H10</formula1>
    </dataValidation>
    <dataValidation type="decimal" operator="greaterThan" allowBlank="1" showInputMessage="1" showErrorMessage="1" error="return must be higher than inlet" sqref="H10" xr:uid="{00000000-0002-0000-0800-000004000000}">
      <formula1>H9</formula1>
    </dataValidation>
    <dataValidation type="decimal" operator="greaterThan" allowBlank="1" showInputMessage="1" showErrorMessage="1" error="value must be higher than 15" sqref="H9" xr:uid="{00000000-0002-0000-08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DD5C012A8454A83820A4004127A6F" ma:contentTypeVersion="11" ma:contentTypeDescription="Een nieuw document maken." ma:contentTypeScope="" ma:versionID="07e5dadcd93712eabc6e9fd12b46f9d6">
  <xsd:schema xmlns:xsd="http://www.w3.org/2001/XMLSchema" xmlns:xs="http://www.w3.org/2001/XMLSchema" xmlns:p="http://schemas.microsoft.com/office/2006/metadata/properties" xmlns:ns3="d353bb20-fdf4-464f-aa63-6459c456a1d3" xmlns:ns4="88222075-45cb-4b31-a08f-289af8a2a0b7" targetNamespace="http://schemas.microsoft.com/office/2006/metadata/properties" ma:root="true" ma:fieldsID="8b641300189226bdb475fdad847a317d" ns3:_="" ns4:_="">
    <xsd:import namespace="d353bb20-fdf4-464f-aa63-6459c456a1d3"/>
    <xsd:import namespace="88222075-45cb-4b31-a08f-289af8a2a0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bb20-fdf4-464f-aa63-6459c456a1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22075-45cb-4b31-a08f-289af8a2a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F68865-1ECE-4DD9-B01D-C241BEC46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9BAC3-2D8C-4527-A69D-3EEDFB4EF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3bb20-fdf4-464f-aa63-6459c456a1d3"/>
    <ds:schemaRef ds:uri="88222075-45cb-4b31-a08f-289af8a2a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F99D3E-FFFC-4DEF-A73D-AB16E4683DB7}">
  <ds:schemaRefs>
    <ds:schemaRef ds:uri="d353bb20-fdf4-464f-aa63-6459c456a1d3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88222075-45cb-4b31-a08f-289af8a2a0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20</vt:i4>
      </vt:variant>
    </vt:vector>
  </HeadingPairs>
  <TitlesOfParts>
    <vt:vector size="33" baseType="lpstr">
      <vt:lpstr>EcoReviva</vt:lpstr>
      <vt:lpstr>data</vt:lpstr>
      <vt:lpstr>NL</vt:lpstr>
      <vt:lpstr>EN</vt:lpstr>
      <vt:lpstr>FR</vt:lpstr>
      <vt:lpstr>DE</vt:lpstr>
      <vt:lpstr>NR</vt:lpstr>
      <vt:lpstr>SP</vt:lpstr>
      <vt:lpstr>SW</vt:lpstr>
      <vt:lpstr>TS</vt:lpstr>
      <vt:lpstr>ExtraTaal1</vt:lpstr>
      <vt:lpstr>ExtraTaal2</vt:lpstr>
      <vt:lpstr>ExtraTaal3</vt:lpstr>
      <vt:lpstr>Built_in</vt:lpstr>
      <vt:lpstr>Built_in_L</vt:lpstr>
      <vt:lpstr>Built_in_T</vt:lpstr>
      <vt:lpstr>DBH</vt:lpstr>
      <vt:lpstr>dropdownstand</vt:lpstr>
      <vt:lpstr>Ecoreviva</vt:lpstr>
      <vt:lpstr>Ecoreviva_L</vt:lpstr>
      <vt:lpstr>Ecoreviva_T</vt:lpstr>
      <vt:lpstr>Linea</vt:lpstr>
      <vt:lpstr>Linea_L</vt:lpstr>
      <vt:lpstr>Linea_T</vt:lpstr>
      <vt:lpstr>MiniHybrid</vt:lpstr>
      <vt:lpstr>MiniHybrid_L</vt:lpstr>
      <vt:lpstr>MiniHybrid_T</vt:lpstr>
      <vt:lpstr>StradaMM</vt:lpstr>
      <vt:lpstr>StradaMM_L</vt:lpstr>
      <vt:lpstr>StradaMM_T</vt:lpstr>
      <vt:lpstr>Tempo</vt:lpstr>
      <vt:lpstr>Tempo_L</vt:lpstr>
      <vt:lpstr>Tempo_T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Strada Hybrid</dc:subject>
  <dc:creator>THenson@jaga.be</dc:creator>
  <dc:description>UNINCRYPTED --- NOT FOR RETAIL!</dc:description>
  <cp:lastModifiedBy>Senne Swyns</cp:lastModifiedBy>
  <dcterms:created xsi:type="dcterms:W3CDTF">2019-10-09T08:21:22Z</dcterms:created>
  <dcterms:modified xsi:type="dcterms:W3CDTF">2025-11-04T15:54:46Z</dcterms:modified>
  <cp:category>Selectiontools</cp:category>
  <cp:contentStatus>UNINCRYPTED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0x010100CDBDD5C012A8454A83820A4004127A6F</vt:lpwstr>
  </property>
</Properties>
</file>